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defaultThemeVersion="164011"/>
  <mc:AlternateContent xmlns:mc="http://schemas.openxmlformats.org/markup-compatibility/2006">
    <mc:Choice Requires="x15">
      <x15ac:absPath xmlns:x15ac="http://schemas.microsoft.com/office/spreadsheetml/2010/11/ac" url="U:\disoccupazione\CORONAVIRUS\Moduli\"/>
    </mc:Choice>
  </mc:AlternateContent>
  <bookViews>
    <workbookView xWindow="0" yWindow="0" windowWidth="28800" windowHeight="11790" tabRatio="761"/>
  </bookViews>
  <sheets>
    <sheet name="Domanda-Conteggio" sheetId="1" r:id="rId1"/>
    <sheet name="Classificazione categ salariali" sheetId="2" r:id="rId2"/>
    <sheet name="Classificazione categ sal - Es." sheetId="11" r:id="rId3"/>
    <sheet name="Spiegazioni importanti" sheetId="13" r:id="rId4"/>
    <sheet name="Selezione" sheetId="12" state="hidden" r:id="rId5"/>
  </sheets>
  <definedNames>
    <definedName name="_xlnm.Print_Area" localSheetId="2">'Classificazione categ sal - Es.'!$A$1:$L$33</definedName>
    <definedName name="_xlnm.Print_Area" localSheetId="1">'Classificazione categ salariali'!$A$1:$M$387</definedName>
    <definedName name="_xlnm.Print_Area" localSheetId="0">'Domanda-Conteggio'!$A$1:$F$73,'Domanda-Conteggio'!$R$1:$AB$38</definedName>
    <definedName name="_xlnm.Print_Area" localSheetId="3">'Spiegazioni importanti'!$A$1:$A$11</definedName>
    <definedName name="_xlnm.Print_Titles" localSheetId="2">'Classificazione categ sal - Es.'!$A:$A,'Classificazione categ sal - Es.'!$3:$7</definedName>
    <definedName name="_xlnm.Print_Titles" localSheetId="1">'Classificazione categ salariali'!$A:$A,'Classificazione categ salariali'!$3:$7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2" i="1" l="1"/>
  <c r="P28" i="1"/>
  <c r="P27" i="1"/>
  <c r="P25" i="1"/>
  <c r="P24" i="1"/>
  <c r="S377" i="2" l="1"/>
  <c r="R377" i="2"/>
  <c r="O377" i="2"/>
  <c r="M377" i="2"/>
  <c r="K377" i="2"/>
  <c r="J377" i="2"/>
  <c r="N377" i="2" s="1"/>
  <c r="S376" i="2"/>
  <c r="R376" i="2"/>
  <c r="O376" i="2"/>
  <c r="M376" i="2"/>
  <c r="K376" i="2"/>
  <c r="J376" i="2"/>
  <c r="N376" i="2" s="1"/>
  <c r="S375" i="2"/>
  <c r="R375" i="2"/>
  <c r="O375" i="2"/>
  <c r="M375" i="2"/>
  <c r="K375" i="2"/>
  <c r="J375" i="2"/>
  <c r="N375" i="2" s="1"/>
  <c r="S374" i="2"/>
  <c r="R374" i="2"/>
  <c r="O374" i="2"/>
  <c r="M374" i="2"/>
  <c r="K374" i="2"/>
  <c r="J374" i="2"/>
  <c r="N374" i="2" s="1"/>
  <c r="S373" i="2"/>
  <c r="R373" i="2"/>
  <c r="O373" i="2"/>
  <c r="M373" i="2"/>
  <c r="K373" i="2"/>
  <c r="J373" i="2"/>
  <c r="N373" i="2" s="1"/>
  <c r="S372" i="2"/>
  <c r="R372" i="2"/>
  <c r="O372" i="2"/>
  <c r="M372" i="2"/>
  <c r="K372" i="2"/>
  <c r="J372" i="2"/>
  <c r="N372" i="2" s="1"/>
  <c r="S371" i="2"/>
  <c r="R371" i="2"/>
  <c r="O371" i="2"/>
  <c r="M371" i="2"/>
  <c r="K371" i="2"/>
  <c r="J371" i="2"/>
  <c r="N371" i="2" s="1"/>
  <c r="S370" i="2"/>
  <c r="R370" i="2"/>
  <c r="O370" i="2"/>
  <c r="M370" i="2"/>
  <c r="K370" i="2"/>
  <c r="J370" i="2"/>
  <c r="N370" i="2" s="1"/>
  <c r="S369" i="2"/>
  <c r="R369" i="2"/>
  <c r="O369" i="2"/>
  <c r="M369" i="2"/>
  <c r="K369" i="2"/>
  <c r="J369" i="2"/>
  <c r="N369" i="2" s="1"/>
  <c r="S368" i="2"/>
  <c r="R368" i="2"/>
  <c r="O368" i="2"/>
  <c r="M368" i="2"/>
  <c r="K368" i="2"/>
  <c r="J368" i="2"/>
  <c r="N368" i="2" s="1"/>
  <c r="S367" i="2"/>
  <c r="R367" i="2"/>
  <c r="O367" i="2"/>
  <c r="M367" i="2"/>
  <c r="K367" i="2"/>
  <c r="J367" i="2"/>
  <c r="N367" i="2" s="1"/>
  <c r="S366" i="2"/>
  <c r="R366" i="2"/>
  <c r="O366" i="2"/>
  <c r="M366" i="2"/>
  <c r="K366" i="2"/>
  <c r="J366" i="2"/>
  <c r="N366" i="2" s="1"/>
  <c r="S365" i="2"/>
  <c r="R365" i="2"/>
  <c r="O365" i="2"/>
  <c r="M365" i="2"/>
  <c r="K365" i="2"/>
  <c r="J365" i="2"/>
  <c r="N365" i="2" s="1"/>
  <c r="S364" i="2"/>
  <c r="R364" i="2"/>
  <c r="O364" i="2"/>
  <c r="M364" i="2"/>
  <c r="K364" i="2"/>
  <c r="J364" i="2"/>
  <c r="N364" i="2" s="1"/>
  <c r="S363" i="2"/>
  <c r="R363" i="2"/>
  <c r="O363" i="2"/>
  <c r="M363" i="2"/>
  <c r="K363" i="2"/>
  <c r="J363" i="2"/>
  <c r="N363" i="2" s="1"/>
  <c r="S362" i="2"/>
  <c r="R362" i="2"/>
  <c r="O362" i="2"/>
  <c r="M362" i="2"/>
  <c r="K362" i="2"/>
  <c r="J362" i="2"/>
  <c r="N362" i="2" s="1"/>
  <c r="S361" i="2"/>
  <c r="R361" i="2"/>
  <c r="O361" i="2"/>
  <c r="M361" i="2"/>
  <c r="K361" i="2"/>
  <c r="J361" i="2"/>
  <c r="N361" i="2" s="1"/>
  <c r="S360" i="2"/>
  <c r="R360" i="2"/>
  <c r="O360" i="2"/>
  <c r="M360" i="2"/>
  <c r="K360" i="2"/>
  <c r="J360" i="2"/>
  <c r="N360" i="2" s="1"/>
  <c r="S359" i="2"/>
  <c r="R359" i="2"/>
  <c r="O359" i="2"/>
  <c r="M359" i="2"/>
  <c r="K359" i="2"/>
  <c r="J359" i="2"/>
  <c r="N359" i="2" s="1"/>
  <c r="S358" i="2"/>
  <c r="R358" i="2"/>
  <c r="O358" i="2"/>
  <c r="M358" i="2"/>
  <c r="K358" i="2"/>
  <c r="J358" i="2"/>
  <c r="N358" i="2" s="1"/>
  <c r="S357" i="2"/>
  <c r="R357" i="2"/>
  <c r="O357" i="2"/>
  <c r="M357" i="2"/>
  <c r="K357" i="2"/>
  <c r="J357" i="2"/>
  <c r="N357" i="2" s="1"/>
  <c r="S356" i="2"/>
  <c r="R356" i="2"/>
  <c r="O356" i="2"/>
  <c r="M356" i="2"/>
  <c r="K356" i="2"/>
  <c r="J356" i="2"/>
  <c r="N356" i="2" s="1"/>
  <c r="S355" i="2"/>
  <c r="R355" i="2"/>
  <c r="O355" i="2"/>
  <c r="M355" i="2"/>
  <c r="K355" i="2"/>
  <c r="J355" i="2"/>
  <c r="N355" i="2" s="1"/>
  <c r="S354" i="2"/>
  <c r="R354" i="2"/>
  <c r="O354" i="2"/>
  <c r="M354" i="2"/>
  <c r="K354" i="2"/>
  <c r="J354" i="2"/>
  <c r="N354" i="2" s="1"/>
  <c r="S353" i="2"/>
  <c r="R353" i="2"/>
  <c r="O353" i="2"/>
  <c r="M353" i="2"/>
  <c r="K353" i="2"/>
  <c r="J353" i="2"/>
  <c r="N353" i="2" s="1"/>
  <c r="S352" i="2"/>
  <c r="R352" i="2"/>
  <c r="O352" i="2"/>
  <c r="M352" i="2"/>
  <c r="K352" i="2"/>
  <c r="J352" i="2"/>
  <c r="N352" i="2" s="1"/>
  <c r="S351" i="2"/>
  <c r="R351" i="2"/>
  <c r="O351" i="2"/>
  <c r="M351" i="2"/>
  <c r="K351" i="2"/>
  <c r="J351" i="2"/>
  <c r="N351" i="2" s="1"/>
  <c r="S350" i="2"/>
  <c r="R350" i="2"/>
  <c r="O350" i="2"/>
  <c r="M350" i="2"/>
  <c r="K350" i="2"/>
  <c r="J350" i="2"/>
  <c r="N350" i="2" s="1"/>
  <c r="S349" i="2"/>
  <c r="R349" i="2"/>
  <c r="O349" i="2"/>
  <c r="M349" i="2"/>
  <c r="K349" i="2"/>
  <c r="J349" i="2"/>
  <c r="N349" i="2" s="1"/>
  <c r="S348" i="2"/>
  <c r="R348" i="2"/>
  <c r="O348" i="2"/>
  <c r="M348" i="2"/>
  <c r="K348" i="2"/>
  <c r="J348" i="2"/>
  <c r="N348" i="2" s="1"/>
  <c r="S347" i="2"/>
  <c r="R347" i="2"/>
  <c r="O347" i="2"/>
  <c r="M347" i="2"/>
  <c r="K347" i="2"/>
  <c r="J347" i="2"/>
  <c r="N347" i="2" s="1"/>
  <c r="S346" i="2"/>
  <c r="R346" i="2"/>
  <c r="O346" i="2"/>
  <c r="M346" i="2"/>
  <c r="K346" i="2"/>
  <c r="J346" i="2"/>
  <c r="N346" i="2" s="1"/>
  <c r="S345" i="2"/>
  <c r="R345" i="2"/>
  <c r="O345" i="2"/>
  <c r="M345" i="2"/>
  <c r="K345" i="2"/>
  <c r="J345" i="2"/>
  <c r="N345" i="2" s="1"/>
  <c r="S344" i="2"/>
  <c r="R344" i="2"/>
  <c r="O344" i="2"/>
  <c r="M344" i="2"/>
  <c r="K344" i="2"/>
  <c r="J344" i="2"/>
  <c r="N344" i="2" s="1"/>
  <c r="S343" i="2"/>
  <c r="R343" i="2"/>
  <c r="O343" i="2"/>
  <c r="M343" i="2"/>
  <c r="K343" i="2"/>
  <c r="J343" i="2"/>
  <c r="N343" i="2" s="1"/>
  <c r="S342" i="2"/>
  <c r="R342" i="2"/>
  <c r="O342" i="2"/>
  <c r="M342" i="2"/>
  <c r="K342" i="2"/>
  <c r="J342" i="2"/>
  <c r="N342" i="2" s="1"/>
  <c r="S341" i="2"/>
  <c r="R341" i="2"/>
  <c r="O341" i="2"/>
  <c r="M341" i="2"/>
  <c r="K341" i="2"/>
  <c r="J341" i="2"/>
  <c r="N341" i="2" s="1"/>
  <c r="S340" i="2"/>
  <c r="R340" i="2"/>
  <c r="O340" i="2"/>
  <c r="M340" i="2"/>
  <c r="K340" i="2"/>
  <c r="J340" i="2"/>
  <c r="N340" i="2" s="1"/>
  <c r="S339" i="2"/>
  <c r="R339" i="2"/>
  <c r="O339" i="2"/>
  <c r="M339" i="2"/>
  <c r="K339" i="2"/>
  <c r="J339" i="2"/>
  <c r="N339" i="2" s="1"/>
  <c r="S338" i="2"/>
  <c r="R338" i="2"/>
  <c r="O338" i="2"/>
  <c r="M338" i="2"/>
  <c r="K338" i="2"/>
  <c r="J338" i="2"/>
  <c r="N338" i="2" s="1"/>
  <c r="S337" i="2"/>
  <c r="R337" i="2"/>
  <c r="O337" i="2"/>
  <c r="M337" i="2"/>
  <c r="K337" i="2"/>
  <c r="J337" i="2"/>
  <c r="N337" i="2" s="1"/>
  <c r="S336" i="2"/>
  <c r="R336" i="2"/>
  <c r="O336" i="2"/>
  <c r="M336" i="2"/>
  <c r="K336" i="2"/>
  <c r="J336" i="2"/>
  <c r="N336" i="2" s="1"/>
  <c r="S335" i="2"/>
  <c r="R335" i="2"/>
  <c r="O335" i="2"/>
  <c r="M335" i="2"/>
  <c r="K335" i="2"/>
  <c r="J335" i="2"/>
  <c r="N335" i="2" s="1"/>
  <c r="S334" i="2"/>
  <c r="R334" i="2"/>
  <c r="O334" i="2"/>
  <c r="M334" i="2"/>
  <c r="K334" i="2"/>
  <c r="J334" i="2"/>
  <c r="N334" i="2" s="1"/>
  <c r="S333" i="2"/>
  <c r="R333" i="2"/>
  <c r="O333" i="2"/>
  <c r="M333" i="2"/>
  <c r="K333" i="2"/>
  <c r="J333" i="2"/>
  <c r="N333" i="2" s="1"/>
  <c r="S332" i="2"/>
  <c r="R332" i="2"/>
  <c r="O332" i="2"/>
  <c r="M332" i="2"/>
  <c r="K332" i="2"/>
  <c r="J332" i="2"/>
  <c r="N332" i="2" s="1"/>
  <c r="S331" i="2"/>
  <c r="R331" i="2"/>
  <c r="O331" i="2"/>
  <c r="M331" i="2"/>
  <c r="K331" i="2"/>
  <c r="J331" i="2"/>
  <c r="N331" i="2" s="1"/>
  <c r="S330" i="2"/>
  <c r="R330" i="2"/>
  <c r="O330" i="2"/>
  <c r="M330" i="2"/>
  <c r="K330" i="2"/>
  <c r="J330" i="2"/>
  <c r="N330" i="2" s="1"/>
  <c r="S329" i="2"/>
  <c r="R329" i="2"/>
  <c r="O329" i="2"/>
  <c r="M329" i="2"/>
  <c r="K329" i="2"/>
  <c r="J329" i="2"/>
  <c r="N329" i="2" s="1"/>
  <c r="S328" i="2"/>
  <c r="R328" i="2"/>
  <c r="O328" i="2"/>
  <c r="M328" i="2"/>
  <c r="K328" i="2"/>
  <c r="J328" i="2"/>
  <c r="N328" i="2" s="1"/>
  <c r="S327" i="2"/>
  <c r="R327" i="2"/>
  <c r="O327" i="2"/>
  <c r="M327" i="2"/>
  <c r="K327" i="2"/>
  <c r="J327" i="2"/>
  <c r="N327" i="2" s="1"/>
  <c r="S326" i="2"/>
  <c r="R326" i="2"/>
  <c r="O326" i="2"/>
  <c r="M326" i="2"/>
  <c r="K326" i="2"/>
  <c r="J326" i="2"/>
  <c r="N326" i="2" s="1"/>
  <c r="S325" i="2"/>
  <c r="R325" i="2"/>
  <c r="O325" i="2"/>
  <c r="M325" i="2"/>
  <c r="K325" i="2"/>
  <c r="J325" i="2"/>
  <c r="N325" i="2" s="1"/>
  <c r="S324" i="2"/>
  <c r="R324" i="2"/>
  <c r="O324" i="2"/>
  <c r="M324" i="2"/>
  <c r="K324" i="2"/>
  <c r="J324" i="2"/>
  <c r="N324" i="2" s="1"/>
  <c r="S323" i="2"/>
  <c r="R323" i="2"/>
  <c r="O323" i="2"/>
  <c r="M323" i="2"/>
  <c r="K323" i="2"/>
  <c r="J323" i="2"/>
  <c r="N323" i="2" s="1"/>
  <c r="S322" i="2"/>
  <c r="R322" i="2"/>
  <c r="O322" i="2"/>
  <c r="M322" i="2"/>
  <c r="K322" i="2"/>
  <c r="J322" i="2"/>
  <c r="N322" i="2" s="1"/>
  <c r="S321" i="2"/>
  <c r="R321" i="2"/>
  <c r="O321" i="2"/>
  <c r="M321" i="2"/>
  <c r="K321" i="2"/>
  <c r="J321" i="2"/>
  <c r="N321" i="2" s="1"/>
  <c r="S320" i="2"/>
  <c r="R320" i="2"/>
  <c r="O320" i="2"/>
  <c r="M320" i="2"/>
  <c r="K320" i="2"/>
  <c r="J320" i="2"/>
  <c r="N320" i="2" s="1"/>
  <c r="S319" i="2"/>
  <c r="R319" i="2"/>
  <c r="O319" i="2"/>
  <c r="M319" i="2"/>
  <c r="K319" i="2"/>
  <c r="J319" i="2"/>
  <c r="N319" i="2" s="1"/>
  <c r="S318" i="2"/>
  <c r="R318" i="2"/>
  <c r="O318" i="2"/>
  <c r="M318" i="2"/>
  <c r="K318" i="2"/>
  <c r="J318" i="2"/>
  <c r="N318" i="2" s="1"/>
  <c r="S317" i="2"/>
  <c r="R317" i="2"/>
  <c r="O317" i="2"/>
  <c r="M317" i="2"/>
  <c r="K317" i="2"/>
  <c r="J317" i="2"/>
  <c r="N317" i="2" s="1"/>
  <c r="S316" i="2"/>
  <c r="R316" i="2"/>
  <c r="O316" i="2"/>
  <c r="M316" i="2"/>
  <c r="K316" i="2"/>
  <c r="J316" i="2"/>
  <c r="N316" i="2" s="1"/>
  <c r="S315" i="2"/>
  <c r="R315" i="2"/>
  <c r="O315" i="2"/>
  <c r="M315" i="2"/>
  <c r="K315" i="2"/>
  <c r="J315" i="2"/>
  <c r="N315" i="2" s="1"/>
  <c r="S314" i="2"/>
  <c r="R314" i="2"/>
  <c r="O314" i="2"/>
  <c r="M314" i="2"/>
  <c r="K314" i="2"/>
  <c r="J314" i="2"/>
  <c r="N314" i="2" s="1"/>
  <c r="S313" i="2"/>
  <c r="R313" i="2"/>
  <c r="O313" i="2"/>
  <c r="M313" i="2"/>
  <c r="K313" i="2"/>
  <c r="J313" i="2"/>
  <c r="N313" i="2" s="1"/>
  <c r="S312" i="2"/>
  <c r="R312" i="2"/>
  <c r="O312" i="2"/>
  <c r="M312" i="2"/>
  <c r="K312" i="2"/>
  <c r="J312" i="2"/>
  <c r="N312" i="2" s="1"/>
  <c r="S311" i="2"/>
  <c r="R311" i="2"/>
  <c r="O311" i="2"/>
  <c r="M311" i="2"/>
  <c r="K311" i="2"/>
  <c r="J311" i="2"/>
  <c r="N311" i="2" s="1"/>
  <c r="S310" i="2"/>
  <c r="R310" i="2"/>
  <c r="O310" i="2"/>
  <c r="M310" i="2"/>
  <c r="K310" i="2"/>
  <c r="J310" i="2"/>
  <c r="N310" i="2" s="1"/>
  <c r="S309" i="2"/>
  <c r="R309" i="2"/>
  <c r="O309" i="2"/>
  <c r="M309" i="2"/>
  <c r="K309" i="2"/>
  <c r="J309" i="2"/>
  <c r="N309" i="2" s="1"/>
  <c r="S308" i="2"/>
  <c r="R308" i="2"/>
  <c r="O308" i="2"/>
  <c r="M308" i="2"/>
  <c r="K308" i="2"/>
  <c r="J308" i="2"/>
  <c r="N308" i="2" s="1"/>
  <c r="S307" i="2"/>
  <c r="R307" i="2"/>
  <c r="O307" i="2"/>
  <c r="M307" i="2"/>
  <c r="K307" i="2"/>
  <c r="J307" i="2"/>
  <c r="N307" i="2" s="1"/>
  <c r="S306" i="2"/>
  <c r="R306" i="2"/>
  <c r="O306" i="2"/>
  <c r="M306" i="2"/>
  <c r="K306" i="2"/>
  <c r="J306" i="2"/>
  <c r="N306" i="2" s="1"/>
  <c r="S305" i="2"/>
  <c r="R305" i="2"/>
  <c r="O305" i="2"/>
  <c r="M305" i="2"/>
  <c r="K305" i="2"/>
  <c r="J305" i="2"/>
  <c r="N305" i="2" s="1"/>
  <c r="S304" i="2"/>
  <c r="R304" i="2"/>
  <c r="O304" i="2"/>
  <c r="M304" i="2"/>
  <c r="K304" i="2"/>
  <c r="J304" i="2"/>
  <c r="N304" i="2" s="1"/>
  <c r="S303" i="2"/>
  <c r="R303" i="2"/>
  <c r="O303" i="2"/>
  <c r="M303" i="2"/>
  <c r="K303" i="2"/>
  <c r="J303" i="2"/>
  <c r="N303" i="2" s="1"/>
  <c r="S302" i="2"/>
  <c r="R302" i="2"/>
  <c r="O302" i="2"/>
  <c r="M302" i="2"/>
  <c r="K302" i="2"/>
  <c r="J302" i="2"/>
  <c r="N302" i="2" s="1"/>
  <c r="S301" i="2"/>
  <c r="R301" i="2"/>
  <c r="O301" i="2"/>
  <c r="M301" i="2"/>
  <c r="K301" i="2"/>
  <c r="J301" i="2"/>
  <c r="N301" i="2" s="1"/>
  <c r="S300" i="2"/>
  <c r="R300" i="2"/>
  <c r="O300" i="2"/>
  <c r="M300" i="2"/>
  <c r="K300" i="2"/>
  <c r="J300" i="2"/>
  <c r="N300" i="2" s="1"/>
  <c r="S299" i="2"/>
  <c r="R299" i="2"/>
  <c r="O299" i="2"/>
  <c r="M299" i="2"/>
  <c r="K299" i="2"/>
  <c r="J299" i="2"/>
  <c r="N299" i="2" s="1"/>
  <c r="S298" i="2"/>
  <c r="R298" i="2"/>
  <c r="O298" i="2"/>
  <c r="M298" i="2"/>
  <c r="K298" i="2"/>
  <c r="J298" i="2"/>
  <c r="N298" i="2" s="1"/>
  <c r="S297" i="2"/>
  <c r="R297" i="2"/>
  <c r="O297" i="2"/>
  <c r="M297" i="2"/>
  <c r="K297" i="2"/>
  <c r="J297" i="2"/>
  <c r="N297" i="2" s="1"/>
  <c r="S296" i="2"/>
  <c r="R296" i="2"/>
  <c r="O296" i="2"/>
  <c r="M296" i="2"/>
  <c r="K296" i="2"/>
  <c r="J296" i="2"/>
  <c r="N296" i="2" s="1"/>
  <c r="S295" i="2"/>
  <c r="R295" i="2"/>
  <c r="O295" i="2"/>
  <c r="M295" i="2"/>
  <c r="K295" i="2"/>
  <c r="J295" i="2"/>
  <c r="N295" i="2" s="1"/>
  <c r="S294" i="2"/>
  <c r="R294" i="2"/>
  <c r="O294" i="2"/>
  <c r="M294" i="2"/>
  <c r="K294" i="2"/>
  <c r="J294" i="2"/>
  <c r="N294" i="2" s="1"/>
  <c r="S293" i="2"/>
  <c r="R293" i="2"/>
  <c r="O293" i="2"/>
  <c r="M293" i="2"/>
  <c r="K293" i="2"/>
  <c r="J293" i="2"/>
  <c r="N293" i="2" s="1"/>
  <c r="S292" i="2"/>
  <c r="R292" i="2"/>
  <c r="O292" i="2"/>
  <c r="M292" i="2"/>
  <c r="K292" i="2"/>
  <c r="J292" i="2"/>
  <c r="N292" i="2" s="1"/>
  <c r="S291" i="2"/>
  <c r="R291" i="2"/>
  <c r="O291" i="2"/>
  <c r="M291" i="2"/>
  <c r="K291" i="2"/>
  <c r="J291" i="2"/>
  <c r="N291" i="2" s="1"/>
  <c r="S290" i="2"/>
  <c r="R290" i="2"/>
  <c r="O290" i="2"/>
  <c r="M290" i="2"/>
  <c r="K290" i="2"/>
  <c r="J290" i="2"/>
  <c r="N290" i="2" s="1"/>
  <c r="S289" i="2"/>
  <c r="R289" i="2"/>
  <c r="O289" i="2"/>
  <c r="M289" i="2"/>
  <c r="K289" i="2"/>
  <c r="J289" i="2"/>
  <c r="N289" i="2" s="1"/>
  <c r="S288" i="2"/>
  <c r="R288" i="2"/>
  <c r="O288" i="2"/>
  <c r="M288" i="2"/>
  <c r="K288" i="2"/>
  <c r="J288" i="2"/>
  <c r="N288" i="2" s="1"/>
  <c r="S287" i="2"/>
  <c r="R287" i="2"/>
  <c r="O287" i="2"/>
  <c r="M287" i="2"/>
  <c r="K287" i="2"/>
  <c r="J287" i="2"/>
  <c r="N287" i="2" s="1"/>
  <c r="S286" i="2"/>
  <c r="R286" i="2"/>
  <c r="O286" i="2"/>
  <c r="M286" i="2"/>
  <c r="K286" i="2"/>
  <c r="J286" i="2"/>
  <c r="N286" i="2" s="1"/>
  <c r="S285" i="2"/>
  <c r="R285" i="2"/>
  <c r="O285" i="2"/>
  <c r="M285" i="2"/>
  <c r="K285" i="2"/>
  <c r="J285" i="2"/>
  <c r="N285" i="2" s="1"/>
  <c r="S284" i="2"/>
  <c r="R284" i="2"/>
  <c r="O284" i="2"/>
  <c r="M284" i="2"/>
  <c r="K284" i="2"/>
  <c r="J284" i="2"/>
  <c r="N284" i="2" s="1"/>
  <c r="S283" i="2"/>
  <c r="R283" i="2"/>
  <c r="O283" i="2"/>
  <c r="M283" i="2"/>
  <c r="K283" i="2"/>
  <c r="J283" i="2"/>
  <c r="N283" i="2" s="1"/>
  <c r="S282" i="2"/>
  <c r="R282" i="2"/>
  <c r="O282" i="2"/>
  <c r="M282" i="2"/>
  <c r="K282" i="2"/>
  <c r="J282" i="2"/>
  <c r="N282" i="2" s="1"/>
  <c r="S281" i="2"/>
  <c r="R281" i="2"/>
  <c r="O281" i="2"/>
  <c r="M281" i="2"/>
  <c r="K281" i="2"/>
  <c r="J281" i="2"/>
  <c r="N281" i="2" s="1"/>
  <c r="S280" i="2"/>
  <c r="R280" i="2"/>
  <c r="O280" i="2"/>
  <c r="M280" i="2"/>
  <c r="K280" i="2"/>
  <c r="J280" i="2"/>
  <c r="N280" i="2" s="1"/>
  <c r="S279" i="2"/>
  <c r="R279" i="2"/>
  <c r="O279" i="2"/>
  <c r="M279" i="2"/>
  <c r="K279" i="2"/>
  <c r="J279" i="2"/>
  <c r="N279" i="2" s="1"/>
  <c r="S278" i="2"/>
  <c r="R278" i="2"/>
  <c r="O278" i="2"/>
  <c r="M278" i="2"/>
  <c r="K278" i="2"/>
  <c r="J278" i="2"/>
  <c r="N278" i="2" s="1"/>
  <c r="S277" i="2"/>
  <c r="R277" i="2"/>
  <c r="O277" i="2"/>
  <c r="M277" i="2"/>
  <c r="K277" i="2"/>
  <c r="J277" i="2"/>
  <c r="N277" i="2" s="1"/>
  <c r="S276" i="2"/>
  <c r="R276" i="2"/>
  <c r="O276" i="2"/>
  <c r="M276" i="2"/>
  <c r="K276" i="2"/>
  <c r="J276" i="2"/>
  <c r="N276" i="2" s="1"/>
  <c r="S275" i="2"/>
  <c r="R275" i="2"/>
  <c r="O275" i="2"/>
  <c r="M275" i="2"/>
  <c r="K275" i="2"/>
  <c r="J275" i="2"/>
  <c r="N275" i="2" s="1"/>
  <c r="S274" i="2"/>
  <c r="R274" i="2"/>
  <c r="O274" i="2"/>
  <c r="M274" i="2"/>
  <c r="K274" i="2"/>
  <c r="J274" i="2"/>
  <c r="N274" i="2" s="1"/>
  <c r="S273" i="2"/>
  <c r="R273" i="2"/>
  <c r="O273" i="2"/>
  <c r="M273" i="2"/>
  <c r="K273" i="2"/>
  <c r="J273" i="2"/>
  <c r="N273" i="2" s="1"/>
  <c r="S272" i="2"/>
  <c r="R272" i="2"/>
  <c r="O272" i="2"/>
  <c r="M272" i="2"/>
  <c r="K272" i="2"/>
  <c r="J272" i="2"/>
  <c r="N272" i="2" s="1"/>
  <c r="S271" i="2"/>
  <c r="R271" i="2"/>
  <c r="O271" i="2"/>
  <c r="M271" i="2"/>
  <c r="K271" i="2"/>
  <c r="J271" i="2"/>
  <c r="N271" i="2" s="1"/>
  <c r="S270" i="2"/>
  <c r="R270" i="2"/>
  <c r="O270" i="2"/>
  <c r="M270" i="2"/>
  <c r="K270" i="2"/>
  <c r="J270" i="2"/>
  <c r="N270" i="2" s="1"/>
  <c r="S269" i="2"/>
  <c r="R269" i="2"/>
  <c r="O269" i="2"/>
  <c r="M269" i="2"/>
  <c r="K269" i="2"/>
  <c r="J269" i="2"/>
  <c r="N269" i="2" s="1"/>
  <c r="S268" i="2"/>
  <c r="R268" i="2"/>
  <c r="O268" i="2"/>
  <c r="M268" i="2"/>
  <c r="K268" i="2"/>
  <c r="J268" i="2"/>
  <c r="N268" i="2" s="1"/>
  <c r="S267" i="2"/>
  <c r="R267" i="2"/>
  <c r="O267" i="2"/>
  <c r="M267" i="2"/>
  <c r="K267" i="2"/>
  <c r="J267" i="2"/>
  <c r="N267" i="2" s="1"/>
  <c r="S266" i="2"/>
  <c r="R266" i="2"/>
  <c r="O266" i="2"/>
  <c r="M266" i="2"/>
  <c r="K266" i="2"/>
  <c r="J266" i="2"/>
  <c r="N266" i="2" s="1"/>
  <c r="S265" i="2"/>
  <c r="R265" i="2"/>
  <c r="O265" i="2"/>
  <c r="M265" i="2"/>
  <c r="K265" i="2"/>
  <c r="J265" i="2"/>
  <c r="N265" i="2" s="1"/>
  <c r="S264" i="2"/>
  <c r="R264" i="2"/>
  <c r="O264" i="2"/>
  <c r="M264" i="2"/>
  <c r="K264" i="2"/>
  <c r="J264" i="2"/>
  <c r="N264" i="2" s="1"/>
  <c r="S263" i="2"/>
  <c r="R263" i="2"/>
  <c r="O263" i="2"/>
  <c r="M263" i="2"/>
  <c r="K263" i="2"/>
  <c r="J263" i="2"/>
  <c r="N263" i="2" s="1"/>
  <c r="S262" i="2"/>
  <c r="R262" i="2"/>
  <c r="O262" i="2"/>
  <c r="M262" i="2"/>
  <c r="K262" i="2"/>
  <c r="J262" i="2"/>
  <c r="N262" i="2" s="1"/>
  <c r="S261" i="2"/>
  <c r="R261" i="2"/>
  <c r="O261" i="2"/>
  <c r="M261" i="2"/>
  <c r="K261" i="2"/>
  <c r="J261" i="2"/>
  <c r="N261" i="2" s="1"/>
  <c r="S260" i="2"/>
  <c r="R260" i="2"/>
  <c r="O260" i="2"/>
  <c r="M260" i="2"/>
  <c r="K260" i="2"/>
  <c r="J260" i="2"/>
  <c r="N260" i="2" s="1"/>
  <c r="S259" i="2"/>
  <c r="R259" i="2"/>
  <c r="O259" i="2"/>
  <c r="M259" i="2"/>
  <c r="K259" i="2"/>
  <c r="J259" i="2"/>
  <c r="N259" i="2" s="1"/>
  <c r="S258" i="2"/>
  <c r="R258" i="2"/>
  <c r="O258" i="2"/>
  <c r="M258" i="2"/>
  <c r="K258" i="2"/>
  <c r="J258" i="2"/>
  <c r="N258" i="2" s="1"/>
  <c r="S257" i="2"/>
  <c r="R257" i="2"/>
  <c r="O257" i="2"/>
  <c r="M257" i="2"/>
  <c r="K257" i="2"/>
  <c r="J257" i="2"/>
  <c r="N257" i="2" s="1"/>
  <c r="S256" i="2"/>
  <c r="R256" i="2"/>
  <c r="O256" i="2"/>
  <c r="M256" i="2"/>
  <c r="K256" i="2"/>
  <c r="J256" i="2"/>
  <c r="N256" i="2" s="1"/>
  <c r="S255" i="2"/>
  <c r="R255" i="2"/>
  <c r="O255" i="2"/>
  <c r="M255" i="2"/>
  <c r="K255" i="2"/>
  <c r="J255" i="2"/>
  <c r="N255" i="2" s="1"/>
  <c r="S254" i="2"/>
  <c r="R254" i="2"/>
  <c r="O254" i="2"/>
  <c r="M254" i="2"/>
  <c r="K254" i="2"/>
  <c r="J254" i="2"/>
  <c r="N254" i="2" s="1"/>
  <c r="S253" i="2"/>
  <c r="R253" i="2"/>
  <c r="O253" i="2"/>
  <c r="M253" i="2"/>
  <c r="K253" i="2"/>
  <c r="J253" i="2"/>
  <c r="N253" i="2" s="1"/>
  <c r="S252" i="2"/>
  <c r="R252" i="2"/>
  <c r="O252" i="2"/>
  <c r="M252" i="2"/>
  <c r="K252" i="2"/>
  <c r="J252" i="2"/>
  <c r="N252" i="2" s="1"/>
  <c r="S251" i="2"/>
  <c r="R251" i="2"/>
  <c r="O251" i="2"/>
  <c r="M251" i="2"/>
  <c r="K251" i="2"/>
  <c r="J251" i="2"/>
  <c r="N251" i="2" s="1"/>
  <c r="S250" i="2"/>
  <c r="R250" i="2"/>
  <c r="O250" i="2"/>
  <c r="M250" i="2"/>
  <c r="K250" i="2"/>
  <c r="J250" i="2"/>
  <c r="N250" i="2" s="1"/>
  <c r="S249" i="2"/>
  <c r="R249" i="2"/>
  <c r="O249" i="2"/>
  <c r="M249" i="2"/>
  <c r="K249" i="2"/>
  <c r="J249" i="2"/>
  <c r="N249" i="2" s="1"/>
  <c r="S248" i="2"/>
  <c r="R248" i="2"/>
  <c r="O248" i="2"/>
  <c r="M248" i="2"/>
  <c r="K248" i="2"/>
  <c r="J248" i="2"/>
  <c r="N248" i="2" s="1"/>
  <c r="S247" i="2"/>
  <c r="R247" i="2"/>
  <c r="O247" i="2"/>
  <c r="M247" i="2"/>
  <c r="K247" i="2"/>
  <c r="J247" i="2"/>
  <c r="N247" i="2" s="1"/>
  <c r="S246" i="2"/>
  <c r="R246" i="2"/>
  <c r="O246" i="2"/>
  <c r="M246" i="2"/>
  <c r="K246" i="2"/>
  <c r="J246" i="2"/>
  <c r="N246" i="2" s="1"/>
  <c r="S245" i="2"/>
  <c r="R245" i="2"/>
  <c r="O245" i="2"/>
  <c r="M245" i="2"/>
  <c r="K245" i="2"/>
  <c r="J245" i="2"/>
  <c r="N245" i="2" s="1"/>
  <c r="S244" i="2"/>
  <c r="R244" i="2"/>
  <c r="O244" i="2"/>
  <c r="M244" i="2"/>
  <c r="K244" i="2"/>
  <c r="J244" i="2"/>
  <c r="N244" i="2" s="1"/>
  <c r="S243" i="2"/>
  <c r="R243" i="2"/>
  <c r="O243" i="2"/>
  <c r="M243" i="2"/>
  <c r="K243" i="2"/>
  <c r="J243" i="2"/>
  <c r="N243" i="2" s="1"/>
  <c r="S242" i="2"/>
  <c r="R242" i="2"/>
  <c r="O242" i="2"/>
  <c r="M242" i="2"/>
  <c r="K242" i="2"/>
  <c r="J242" i="2"/>
  <c r="N242" i="2" s="1"/>
  <c r="S241" i="2"/>
  <c r="R241" i="2"/>
  <c r="O241" i="2"/>
  <c r="M241" i="2"/>
  <c r="K241" i="2"/>
  <c r="J241" i="2"/>
  <c r="N241" i="2" s="1"/>
  <c r="S240" i="2"/>
  <c r="R240" i="2"/>
  <c r="O240" i="2"/>
  <c r="M240" i="2"/>
  <c r="K240" i="2"/>
  <c r="J240" i="2"/>
  <c r="N240" i="2" s="1"/>
  <c r="S239" i="2"/>
  <c r="R239" i="2"/>
  <c r="O239" i="2"/>
  <c r="M239" i="2"/>
  <c r="K239" i="2"/>
  <c r="J239" i="2"/>
  <c r="N239" i="2" s="1"/>
  <c r="S238" i="2"/>
  <c r="R238" i="2"/>
  <c r="O238" i="2"/>
  <c r="M238" i="2"/>
  <c r="K238" i="2"/>
  <c r="J238" i="2"/>
  <c r="N238" i="2" s="1"/>
  <c r="S237" i="2"/>
  <c r="R237" i="2"/>
  <c r="O237" i="2"/>
  <c r="K237" i="2"/>
  <c r="J237" i="2"/>
  <c r="S236" i="2"/>
  <c r="R236" i="2"/>
  <c r="O236" i="2"/>
  <c r="K236" i="2"/>
  <c r="J236" i="2"/>
  <c r="S235" i="2"/>
  <c r="R235" i="2"/>
  <c r="O235" i="2"/>
  <c r="K235" i="2"/>
  <c r="J235" i="2"/>
  <c r="S234" i="2"/>
  <c r="R234" i="2"/>
  <c r="O234" i="2"/>
  <c r="K234" i="2"/>
  <c r="J234" i="2"/>
  <c r="S233" i="2"/>
  <c r="R233" i="2"/>
  <c r="O233" i="2"/>
  <c r="K233" i="2"/>
  <c r="J233" i="2"/>
  <c r="S232" i="2"/>
  <c r="R232" i="2"/>
  <c r="O232" i="2"/>
  <c r="K232" i="2"/>
  <c r="J232" i="2"/>
  <c r="S231" i="2"/>
  <c r="R231" i="2"/>
  <c r="O231" i="2"/>
  <c r="K231" i="2"/>
  <c r="J231" i="2"/>
  <c r="S230" i="2"/>
  <c r="R230" i="2"/>
  <c r="O230" i="2"/>
  <c r="K230" i="2"/>
  <c r="J230" i="2"/>
  <c r="S229" i="2"/>
  <c r="R229" i="2"/>
  <c r="O229" i="2"/>
  <c r="K229" i="2"/>
  <c r="J229" i="2"/>
  <c r="S228" i="2"/>
  <c r="R228" i="2"/>
  <c r="O228" i="2"/>
  <c r="K228" i="2"/>
  <c r="J228" i="2"/>
  <c r="S227" i="2"/>
  <c r="R227" i="2"/>
  <c r="O227" i="2"/>
  <c r="K227" i="2"/>
  <c r="J227" i="2"/>
  <c r="S226" i="2"/>
  <c r="R226" i="2"/>
  <c r="O226" i="2"/>
  <c r="K226" i="2"/>
  <c r="J226" i="2"/>
  <c r="S225" i="2"/>
  <c r="R225" i="2"/>
  <c r="O225" i="2"/>
  <c r="K225" i="2"/>
  <c r="J225" i="2"/>
  <c r="S224" i="2"/>
  <c r="R224" i="2"/>
  <c r="O224" i="2"/>
  <c r="K224" i="2"/>
  <c r="J224" i="2"/>
  <c r="S223" i="2"/>
  <c r="R223" i="2"/>
  <c r="O223" i="2"/>
  <c r="K223" i="2"/>
  <c r="J223" i="2"/>
  <c r="S222" i="2"/>
  <c r="R222" i="2"/>
  <c r="O222" i="2"/>
  <c r="K222" i="2"/>
  <c r="J222" i="2"/>
  <c r="S221" i="2"/>
  <c r="R221" i="2"/>
  <c r="O221" i="2"/>
  <c r="K221" i="2"/>
  <c r="J221" i="2"/>
  <c r="S220" i="2"/>
  <c r="R220" i="2"/>
  <c r="O220" i="2"/>
  <c r="K220" i="2"/>
  <c r="J220" i="2"/>
  <c r="S219" i="2"/>
  <c r="R219" i="2"/>
  <c r="O219" i="2"/>
  <c r="K219" i="2"/>
  <c r="J219" i="2"/>
  <c r="S218" i="2"/>
  <c r="R218" i="2"/>
  <c r="O218" i="2"/>
  <c r="K218" i="2"/>
  <c r="J218" i="2"/>
  <c r="S217" i="2"/>
  <c r="R217" i="2"/>
  <c r="O217" i="2"/>
  <c r="K217" i="2"/>
  <c r="J217" i="2"/>
  <c r="S216" i="2"/>
  <c r="R216" i="2"/>
  <c r="O216" i="2"/>
  <c r="K216" i="2"/>
  <c r="J216" i="2"/>
  <c r="S215" i="2"/>
  <c r="R215" i="2"/>
  <c r="O215" i="2"/>
  <c r="K215" i="2"/>
  <c r="J215" i="2"/>
  <c r="S214" i="2"/>
  <c r="R214" i="2"/>
  <c r="O214" i="2"/>
  <c r="K214" i="2"/>
  <c r="J214" i="2"/>
  <c r="S213" i="2"/>
  <c r="R213" i="2"/>
  <c r="O213" i="2"/>
  <c r="K213" i="2"/>
  <c r="J213" i="2"/>
  <c r="S212" i="2"/>
  <c r="R212" i="2"/>
  <c r="O212" i="2"/>
  <c r="K212" i="2"/>
  <c r="J212" i="2"/>
  <c r="S211" i="2"/>
  <c r="R211" i="2"/>
  <c r="O211" i="2"/>
  <c r="K211" i="2"/>
  <c r="J211" i="2"/>
  <c r="S210" i="2"/>
  <c r="R210" i="2"/>
  <c r="O210" i="2"/>
  <c r="K210" i="2"/>
  <c r="J210" i="2"/>
  <c r="S209" i="2"/>
  <c r="R209" i="2"/>
  <c r="O209" i="2"/>
  <c r="K209" i="2"/>
  <c r="J209" i="2"/>
  <c r="S208" i="2"/>
  <c r="R208" i="2"/>
  <c r="O208" i="2"/>
  <c r="K208" i="2"/>
  <c r="J208" i="2"/>
  <c r="S207" i="2"/>
  <c r="R207" i="2"/>
  <c r="O207" i="2"/>
  <c r="K207" i="2"/>
  <c r="J207" i="2"/>
  <c r="S206" i="2"/>
  <c r="R206" i="2"/>
  <c r="O206" i="2"/>
  <c r="K206" i="2"/>
  <c r="J206" i="2"/>
  <c r="S205" i="2"/>
  <c r="R205" i="2"/>
  <c r="O205" i="2"/>
  <c r="K205" i="2"/>
  <c r="J205" i="2"/>
  <c r="S204" i="2"/>
  <c r="R204" i="2"/>
  <c r="O204" i="2"/>
  <c r="K204" i="2"/>
  <c r="J204" i="2"/>
  <c r="S203" i="2"/>
  <c r="R203" i="2"/>
  <c r="O203" i="2"/>
  <c r="K203" i="2"/>
  <c r="J203" i="2"/>
  <c r="S202" i="2"/>
  <c r="R202" i="2"/>
  <c r="O202" i="2"/>
  <c r="K202" i="2"/>
  <c r="J202" i="2"/>
  <c r="S201" i="2"/>
  <c r="R201" i="2"/>
  <c r="O201" i="2"/>
  <c r="K201" i="2"/>
  <c r="J201" i="2"/>
  <c r="S200" i="2"/>
  <c r="R200" i="2"/>
  <c r="O200" i="2"/>
  <c r="K200" i="2"/>
  <c r="J200" i="2"/>
  <c r="S199" i="2"/>
  <c r="R199" i="2"/>
  <c r="O199" i="2"/>
  <c r="K199" i="2"/>
  <c r="J199" i="2"/>
  <c r="S198" i="2"/>
  <c r="R198" i="2"/>
  <c r="O198" i="2"/>
  <c r="K198" i="2"/>
  <c r="J198" i="2"/>
  <c r="S197" i="2"/>
  <c r="R197" i="2"/>
  <c r="O197" i="2"/>
  <c r="K197" i="2"/>
  <c r="J197" i="2"/>
  <c r="S196" i="2"/>
  <c r="R196" i="2"/>
  <c r="O196" i="2"/>
  <c r="K196" i="2"/>
  <c r="J196" i="2"/>
  <c r="S195" i="2"/>
  <c r="R195" i="2"/>
  <c r="O195" i="2"/>
  <c r="K195" i="2"/>
  <c r="J195" i="2"/>
  <c r="S194" i="2"/>
  <c r="R194" i="2"/>
  <c r="O194" i="2"/>
  <c r="K194" i="2"/>
  <c r="J194" i="2"/>
  <c r="S193" i="2"/>
  <c r="R193" i="2"/>
  <c r="O193" i="2"/>
  <c r="K193" i="2"/>
  <c r="J193" i="2"/>
  <c r="S192" i="2"/>
  <c r="R192" i="2"/>
  <c r="O192" i="2"/>
  <c r="K192" i="2"/>
  <c r="J192" i="2"/>
  <c r="S191" i="2"/>
  <c r="R191" i="2"/>
  <c r="O191" i="2"/>
  <c r="K191" i="2"/>
  <c r="J191" i="2"/>
  <c r="S190" i="2"/>
  <c r="R190" i="2"/>
  <c r="O190" i="2"/>
  <c r="K190" i="2"/>
  <c r="J190" i="2"/>
  <c r="S189" i="2"/>
  <c r="R189" i="2"/>
  <c r="O189" i="2"/>
  <c r="K189" i="2"/>
  <c r="J189" i="2"/>
  <c r="S188" i="2"/>
  <c r="R188" i="2"/>
  <c r="O188" i="2"/>
  <c r="K188" i="2"/>
  <c r="J188" i="2"/>
  <c r="S187" i="2"/>
  <c r="R187" i="2"/>
  <c r="O187" i="2"/>
  <c r="K187" i="2"/>
  <c r="J187" i="2"/>
  <c r="S186" i="2"/>
  <c r="R186" i="2"/>
  <c r="O186" i="2"/>
  <c r="K186" i="2"/>
  <c r="J186" i="2"/>
  <c r="S185" i="2"/>
  <c r="R185" i="2"/>
  <c r="O185" i="2"/>
  <c r="K185" i="2"/>
  <c r="J185" i="2"/>
  <c r="S184" i="2"/>
  <c r="R184" i="2"/>
  <c r="O184" i="2"/>
  <c r="K184" i="2"/>
  <c r="J184" i="2"/>
  <c r="S183" i="2"/>
  <c r="R183" i="2"/>
  <c r="O183" i="2"/>
  <c r="K183" i="2"/>
  <c r="J183" i="2"/>
  <c r="S182" i="2"/>
  <c r="R182" i="2"/>
  <c r="O182" i="2"/>
  <c r="K182" i="2"/>
  <c r="J182" i="2"/>
  <c r="S181" i="2"/>
  <c r="R181" i="2"/>
  <c r="O181" i="2"/>
  <c r="K181" i="2"/>
  <c r="J181" i="2"/>
  <c r="S180" i="2"/>
  <c r="R180" i="2"/>
  <c r="O180" i="2"/>
  <c r="K180" i="2"/>
  <c r="J180" i="2"/>
  <c r="S179" i="2"/>
  <c r="R179" i="2"/>
  <c r="O179" i="2"/>
  <c r="K179" i="2"/>
  <c r="J179" i="2"/>
  <c r="S178" i="2"/>
  <c r="R178" i="2"/>
  <c r="O178" i="2"/>
  <c r="K178" i="2"/>
  <c r="J178" i="2"/>
  <c r="M178" i="2" s="1"/>
  <c r="S177" i="2"/>
  <c r="R177" i="2"/>
  <c r="O177" i="2"/>
  <c r="K177" i="2"/>
  <c r="J177" i="2"/>
  <c r="M177" i="2" s="1"/>
  <c r="S176" i="2"/>
  <c r="R176" i="2"/>
  <c r="O176" i="2"/>
  <c r="M176" i="2"/>
  <c r="K176" i="2"/>
  <c r="J176" i="2"/>
  <c r="N176" i="2" s="1"/>
  <c r="S175" i="2"/>
  <c r="R175" i="2"/>
  <c r="O175" i="2"/>
  <c r="K175" i="2"/>
  <c r="J175" i="2"/>
  <c r="M175" i="2" s="1"/>
  <c r="S174" i="2"/>
  <c r="R174" i="2"/>
  <c r="O174" i="2"/>
  <c r="M174" i="2"/>
  <c r="K174" i="2"/>
  <c r="J174" i="2"/>
  <c r="N174" i="2" s="1"/>
  <c r="S173" i="2"/>
  <c r="R173" i="2"/>
  <c r="O173" i="2"/>
  <c r="N173" i="2"/>
  <c r="K173" i="2"/>
  <c r="J173" i="2"/>
  <c r="M173" i="2" s="1"/>
  <c r="S172" i="2"/>
  <c r="R172" i="2"/>
  <c r="O172" i="2"/>
  <c r="K172" i="2"/>
  <c r="J172" i="2"/>
  <c r="N172" i="2" s="1"/>
  <c r="S171" i="2"/>
  <c r="R171" i="2"/>
  <c r="O171" i="2"/>
  <c r="N171" i="2"/>
  <c r="K171" i="2"/>
  <c r="J171" i="2"/>
  <c r="M171" i="2" s="1"/>
  <c r="S170" i="2"/>
  <c r="R170" i="2"/>
  <c r="O170" i="2"/>
  <c r="K170" i="2"/>
  <c r="J170" i="2"/>
  <c r="M170" i="2" s="1"/>
  <c r="S169" i="2"/>
  <c r="R169" i="2"/>
  <c r="O169" i="2"/>
  <c r="K169" i="2"/>
  <c r="J169" i="2"/>
  <c r="M169" i="2" s="1"/>
  <c r="S168" i="2"/>
  <c r="R168" i="2"/>
  <c r="O168" i="2"/>
  <c r="M168" i="2"/>
  <c r="K168" i="2"/>
  <c r="J168" i="2"/>
  <c r="N168" i="2" s="1"/>
  <c r="S167" i="2"/>
  <c r="R167" i="2"/>
  <c r="O167" i="2"/>
  <c r="K167" i="2"/>
  <c r="J167" i="2"/>
  <c r="M167" i="2" s="1"/>
  <c r="S166" i="2"/>
  <c r="R166" i="2"/>
  <c r="O166" i="2"/>
  <c r="M166" i="2"/>
  <c r="K166" i="2"/>
  <c r="J166" i="2"/>
  <c r="N166" i="2" s="1"/>
  <c r="S165" i="2"/>
  <c r="R165" i="2"/>
  <c r="O165" i="2"/>
  <c r="N165" i="2"/>
  <c r="K165" i="2"/>
  <c r="J165" i="2"/>
  <c r="M165" i="2" s="1"/>
  <c r="S164" i="2"/>
  <c r="R164" i="2"/>
  <c r="O164" i="2"/>
  <c r="K164" i="2"/>
  <c r="J164" i="2"/>
  <c r="M164" i="2" s="1"/>
  <c r="S163" i="2"/>
  <c r="R163" i="2"/>
  <c r="O163" i="2"/>
  <c r="N163" i="2"/>
  <c r="K163" i="2"/>
  <c r="J163" i="2"/>
  <c r="M163" i="2" s="1"/>
  <c r="S162" i="2"/>
  <c r="R162" i="2"/>
  <c r="O162" i="2"/>
  <c r="K162" i="2"/>
  <c r="J162" i="2"/>
  <c r="M162" i="2" s="1"/>
  <c r="S161" i="2"/>
  <c r="R161" i="2"/>
  <c r="O161" i="2"/>
  <c r="N161" i="2"/>
  <c r="K161" i="2"/>
  <c r="J161" i="2"/>
  <c r="M161" i="2" s="1"/>
  <c r="S160" i="2"/>
  <c r="R160" i="2"/>
  <c r="O160" i="2"/>
  <c r="K160" i="2"/>
  <c r="J160" i="2"/>
  <c r="M160" i="2" s="1"/>
  <c r="S159" i="2"/>
  <c r="R159" i="2"/>
  <c r="O159" i="2"/>
  <c r="N159" i="2"/>
  <c r="K159" i="2"/>
  <c r="J159" i="2"/>
  <c r="M159" i="2" s="1"/>
  <c r="S158" i="2"/>
  <c r="R158" i="2"/>
  <c r="O158" i="2"/>
  <c r="K158" i="2"/>
  <c r="J158" i="2"/>
  <c r="M158" i="2" s="1"/>
  <c r="S157" i="2"/>
  <c r="R157" i="2"/>
  <c r="O157" i="2"/>
  <c r="N157" i="2"/>
  <c r="K157" i="2"/>
  <c r="J157" i="2"/>
  <c r="M157" i="2" s="1"/>
  <c r="S156" i="2"/>
  <c r="R156" i="2"/>
  <c r="O156" i="2"/>
  <c r="K156" i="2"/>
  <c r="J156" i="2"/>
  <c r="M156" i="2" s="1"/>
  <c r="S155" i="2"/>
  <c r="R155" i="2"/>
  <c r="O155" i="2"/>
  <c r="N155" i="2"/>
  <c r="K155" i="2"/>
  <c r="J155" i="2"/>
  <c r="M155" i="2" s="1"/>
  <c r="S154" i="2"/>
  <c r="R154" i="2"/>
  <c r="O154" i="2"/>
  <c r="K154" i="2"/>
  <c r="J154" i="2"/>
  <c r="M154" i="2" s="1"/>
  <c r="S153" i="2"/>
  <c r="R153" i="2"/>
  <c r="O153" i="2"/>
  <c r="N153" i="2"/>
  <c r="K153" i="2"/>
  <c r="J153" i="2"/>
  <c r="M153" i="2" s="1"/>
  <c r="S152" i="2"/>
  <c r="R152" i="2"/>
  <c r="O152" i="2"/>
  <c r="K152" i="2"/>
  <c r="J152" i="2"/>
  <c r="M152" i="2" s="1"/>
  <c r="S151" i="2"/>
  <c r="R151" i="2"/>
  <c r="O151" i="2"/>
  <c r="N151" i="2"/>
  <c r="K151" i="2"/>
  <c r="J151" i="2"/>
  <c r="M151" i="2" s="1"/>
  <c r="S150" i="2"/>
  <c r="R150" i="2"/>
  <c r="O150" i="2"/>
  <c r="K150" i="2"/>
  <c r="J150" i="2"/>
  <c r="M150" i="2" s="1"/>
  <c r="S149" i="2"/>
  <c r="R149" i="2"/>
  <c r="O149" i="2"/>
  <c r="N149" i="2"/>
  <c r="K149" i="2"/>
  <c r="J149" i="2"/>
  <c r="M149" i="2" s="1"/>
  <c r="S148" i="2"/>
  <c r="R148" i="2"/>
  <c r="O148" i="2"/>
  <c r="K148" i="2"/>
  <c r="J148" i="2"/>
  <c r="M148" i="2" s="1"/>
  <c r="S147" i="2"/>
  <c r="R147" i="2"/>
  <c r="O147" i="2"/>
  <c r="N147" i="2"/>
  <c r="K147" i="2"/>
  <c r="J147" i="2"/>
  <c r="M147" i="2" s="1"/>
  <c r="S146" i="2"/>
  <c r="R146" i="2"/>
  <c r="O146" i="2"/>
  <c r="K146" i="2"/>
  <c r="J146" i="2"/>
  <c r="M146" i="2" s="1"/>
  <c r="S145" i="2"/>
  <c r="R145" i="2"/>
  <c r="O145" i="2"/>
  <c r="N145" i="2"/>
  <c r="K145" i="2"/>
  <c r="J145" i="2"/>
  <c r="M145" i="2" s="1"/>
  <c r="S144" i="2"/>
  <c r="R144" i="2"/>
  <c r="O144" i="2"/>
  <c r="K144" i="2"/>
  <c r="J144" i="2"/>
  <c r="M144" i="2" s="1"/>
  <c r="S143" i="2"/>
  <c r="R143" i="2"/>
  <c r="O143" i="2"/>
  <c r="N143" i="2"/>
  <c r="K143" i="2"/>
  <c r="J143" i="2"/>
  <c r="M143" i="2" s="1"/>
  <c r="S142" i="2"/>
  <c r="R142" i="2"/>
  <c r="O142" i="2"/>
  <c r="K142" i="2"/>
  <c r="J142" i="2"/>
  <c r="M142" i="2" s="1"/>
  <c r="S141" i="2"/>
  <c r="R141" i="2"/>
  <c r="O141" i="2"/>
  <c r="N141" i="2"/>
  <c r="K141" i="2"/>
  <c r="J141" i="2"/>
  <c r="M141" i="2" s="1"/>
  <c r="S140" i="2"/>
  <c r="R140" i="2"/>
  <c r="O140" i="2"/>
  <c r="K140" i="2"/>
  <c r="J140" i="2"/>
  <c r="M140" i="2" s="1"/>
  <c r="S139" i="2"/>
  <c r="R139" i="2"/>
  <c r="O139" i="2"/>
  <c r="N139" i="2"/>
  <c r="K139" i="2"/>
  <c r="J139" i="2"/>
  <c r="M139" i="2" s="1"/>
  <c r="S138" i="2"/>
  <c r="R138" i="2"/>
  <c r="O138" i="2"/>
  <c r="K138" i="2"/>
  <c r="J138" i="2"/>
  <c r="M138" i="2" s="1"/>
  <c r="S137" i="2"/>
  <c r="R137" i="2"/>
  <c r="O137" i="2"/>
  <c r="N137" i="2"/>
  <c r="K137" i="2"/>
  <c r="J137" i="2"/>
  <c r="M137" i="2" s="1"/>
  <c r="S136" i="2"/>
  <c r="R136" i="2"/>
  <c r="O136" i="2"/>
  <c r="K136" i="2"/>
  <c r="J136" i="2"/>
  <c r="M136" i="2" s="1"/>
  <c r="S135" i="2"/>
  <c r="R135" i="2"/>
  <c r="O135" i="2"/>
  <c r="N135" i="2"/>
  <c r="K135" i="2"/>
  <c r="J135" i="2"/>
  <c r="M135" i="2" s="1"/>
  <c r="S134" i="2"/>
  <c r="R134" i="2"/>
  <c r="O134" i="2"/>
  <c r="K134" i="2"/>
  <c r="J134" i="2"/>
  <c r="M134" i="2" s="1"/>
  <c r="S133" i="2"/>
  <c r="R133" i="2"/>
  <c r="O133" i="2"/>
  <c r="N133" i="2"/>
  <c r="K133" i="2"/>
  <c r="J133" i="2"/>
  <c r="M133" i="2" s="1"/>
  <c r="S132" i="2"/>
  <c r="R132" i="2"/>
  <c r="O132" i="2"/>
  <c r="K132" i="2"/>
  <c r="J132" i="2"/>
  <c r="M132" i="2" s="1"/>
  <c r="S131" i="2"/>
  <c r="R131" i="2"/>
  <c r="O131" i="2"/>
  <c r="N131" i="2"/>
  <c r="K131" i="2"/>
  <c r="J131" i="2"/>
  <c r="M131" i="2" s="1"/>
  <c r="S130" i="2"/>
  <c r="R130" i="2"/>
  <c r="O130" i="2"/>
  <c r="K130" i="2"/>
  <c r="J130" i="2"/>
  <c r="M130" i="2" s="1"/>
  <c r="S129" i="2"/>
  <c r="R129" i="2"/>
  <c r="O129" i="2"/>
  <c r="N129" i="2"/>
  <c r="K129" i="2"/>
  <c r="J129" i="2"/>
  <c r="M129" i="2" s="1"/>
  <c r="S128" i="2"/>
  <c r="R128" i="2"/>
  <c r="O128" i="2"/>
  <c r="K128" i="2"/>
  <c r="J128" i="2"/>
  <c r="M128" i="2" s="1"/>
  <c r="S127" i="2"/>
  <c r="R127" i="2"/>
  <c r="O127" i="2"/>
  <c r="N127" i="2"/>
  <c r="K127" i="2"/>
  <c r="J127" i="2"/>
  <c r="M127" i="2" s="1"/>
  <c r="S126" i="2"/>
  <c r="R126" i="2"/>
  <c r="O126" i="2"/>
  <c r="K126" i="2"/>
  <c r="J126" i="2"/>
  <c r="M126" i="2" s="1"/>
  <c r="S125" i="2"/>
  <c r="R125" i="2"/>
  <c r="O125" i="2"/>
  <c r="N125" i="2"/>
  <c r="K125" i="2"/>
  <c r="J125" i="2"/>
  <c r="M125" i="2" s="1"/>
  <c r="S124" i="2"/>
  <c r="R124" i="2"/>
  <c r="O124" i="2"/>
  <c r="K124" i="2"/>
  <c r="J124" i="2"/>
  <c r="M124" i="2" s="1"/>
  <c r="S123" i="2"/>
  <c r="R123" i="2"/>
  <c r="O123" i="2"/>
  <c r="N123" i="2"/>
  <c r="K123" i="2"/>
  <c r="J123" i="2"/>
  <c r="M123" i="2" s="1"/>
  <c r="S122" i="2"/>
  <c r="R122" i="2"/>
  <c r="O122" i="2"/>
  <c r="K122" i="2"/>
  <c r="J122" i="2"/>
  <c r="M122" i="2" s="1"/>
  <c r="S121" i="2"/>
  <c r="R121" i="2"/>
  <c r="O121" i="2"/>
  <c r="N121" i="2"/>
  <c r="K121" i="2"/>
  <c r="J121" i="2"/>
  <c r="M121" i="2" s="1"/>
  <c r="S120" i="2"/>
  <c r="R120" i="2"/>
  <c r="O120" i="2"/>
  <c r="K120" i="2"/>
  <c r="J120" i="2"/>
  <c r="M120" i="2" s="1"/>
  <c r="S119" i="2"/>
  <c r="R119" i="2"/>
  <c r="O119" i="2"/>
  <c r="N119" i="2"/>
  <c r="K119" i="2"/>
  <c r="J119" i="2"/>
  <c r="M119" i="2" s="1"/>
  <c r="S118" i="2"/>
  <c r="R118" i="2"/>
  <c r="O118" i="2"/>
  <c r="K118" i="2"/>
  <c r="J118" i="2"/>
  <c r="M118" i="2" s="1"/>
  <c r="S117" i="2"/>
  <c r="R117" i="2"/>
  <c r="O117" i="2"/>
  <c r="N117" i="2"/>
  <c r="K117" i="2"/>
  <c r="J117" i="2"/>
  <c r="M117" i="2" s="1"/>
  <c r="S116" i="2"/>
  <c r="R116" i="2"/>
  <c r="O116" i="2"/>
  <c r="K116" i="2"/>
  <c r="J116" i="2"/>
  <c r="M116" i="2" s="1"/>
  <c r="S115" i="2"/>
  <c r="R115" i="2"/>
  <c r="O115" i="2"/>
  <c r="N115" i="2"/>
  <c r="K115" i="2"/>
  <c r="J115" i="2"/>
  <c r="M115" i="2" s="1"/>
  <c r="S114" i="2"/>
  <c r="R114" i="2"/>
  <c r="O114" i="2"/>
  <c r="K114" i="2"/>
  <c r="J114" i="2"/>
  <c r="M114" i="2" s="1"/>
  <c r="S113" i="2"/>
  <c r="R113" i="2"/>
  <c r="O113" i="2"/>
  <c r="N113" i="2"/>
  <c r="K113" i="2"/>
  <c r="J113" i="2"/>
  <c r="M113" i="2" s="1"/>
  <c r="S112" i="2"/>
  <c r="R112" i="2"/>
  <c r="O112" i="2"/>
  <c r="M112" i="2"/>
  <c r="K112" i="2"/>
  <c r="J112" i="2"/>
  <c r="N112" i="2" s="1"/>
  <c r="S111" i="2"/>
  <c r="R111" i="2"/>
  <c r="O111" i="2"/>
  <c r="M111" i="2"/>
  <c r="K111" i="2"/>
  <c r="J111" i="2"/>
  <c r="N111" i="2" s="1"/>
  <c r="S110" i="2"/>
  <c r="R110" i="2"/>
  <c r="O110" i="2"/>
  <c r="M110" i="2"/>
  <c r="K110" i="2"/>
  <c r="J110" i="2"/>
  <c r="N110" i="2" s="1"/>
  <c r="S109" i="2"/>
  <c r="R109" i="2"/>
  <c r="O109" i="2"/>
  <c r="M109" i="2"/>
  <c r="K109" i="2"/>
  <c r="J109" i="2"/>
  <c r="N109" i="2" s="1"/>
  <c r="S108" i="2"/>
  <c r="R108" i="2"/>
  <c r="O108" i="2"/>
  <c r="M108" i="2"/>
  <c r="K108" i="2"/>
  <c r="J108" i="2"/>
  <c r="N108" i="2" s="1"/>
  <c r="S107" i="2"/>
  <c r="R107" i="2"/>
  <c r="O107" i="2"/>
  <c r="M107" i="2"/>
  <c r="K107" i="2"/>
  <c r="J107" i="2"/>
  <c r="N107" i="2" s="1"/>
  <c r="S106" i="2"/>
  <c r="R106" i="2"/>
  <c r="O106" i="2"/>
  <c r="M106" i="2"/>
  <c r="K106" i="2"/>
  <c r="J106" i="2"/>
  <c r="N106" i="2" s="1"/>
  <c r="S105" i="2"/>
  <c r="R105" i="2"/>
  <c r="O105" i="2"/>
  <c r="M105" i="2"/>
  <c r="K105" i="2"/>
  <c r="J105" i="2"/>
  <c r="N105" i="2" s="1"/>
  <c r="S104" i="2"/>
  <c r="R104" i="2"/>
  <c r="O104" i="2"/>
  <c r="M104" i="2"/>
  <c r="K104" i="2"/>
  <c r="J104" i="2"/>
  <c r="N104" i="2" s="1"/>
  <c r="S103" i="2"/>
  <c r="R103" i="2"/>
  <c r="O103" i="2"/>
  <c r="M103" i="2"/>
  <c r="K103" i="2"/>
  <c r="J103" i="2"/>
  <c r="N103" i="2" s="1"/>
  <c r="S102" i="2"/>
  <c r="R102" i="2"/>
  <c r="O102" i="2"/>
  <c r="M102" i="2"/>
  <c r="K102" i="2"/>
  <c r="J102" i="2"/>
  <c r="N102" i="2" s="1"/>
  <c r="S101" i="2"/>
  <c r="R101" i="2"/>
  <c r="O101" i="2"/>
  <c r="M101" i="2"/>
  <c r="K101" i="2"/>
  <c r="J101" i="2"/>
  <c r="N101" i="2" s="1"/>
  <c r="S100" i="2"/>
  <c r="R100" i="2"/>
  <c r="O100" i="2"/>
  <c r="M100" i="2"/>
  <c r="K100" i="2"/>
  <c r="J100" i="2"/>
  <c r="N100" i="2" s="1"/>
  <c r="S99" i="2"/>
  <c r="R99" i="2"/>
  <c r="O99" i="2"/>
  <c r="M99" i="2"/>
  <c r="K99" i="2"/>
  <c r="J99" i="2"/>
  <c r="N99" i="2" s="1"/>
  <c r="S98" i="2"/>
  <c r="R98" i="2"/>
  <c r="O98" i="2"/>
  <c r="M98" i="2"/>
  <c r="K98" i="2"/>
  <c r="J98" i="2"/>
  <c r="N98" i="2" s="1"/>
  <c r="S97" i="2"/>
  <c r="R97" i="2"/>
  <c r="O97" i="2"/>
  <c r="M97" i="2"/>
  <c r="K97" i="2"/>
  <c r="J97" i="2"/>
  <c r="N97" i="2" s="1"/>
  <c r="S96" i="2"/>
  <c r="R96" i="2"/>
  <c r="O96" i="2"/>
  <c r="M96" i="2"/>
  <c r="K96" i="2"/>
  <c r="J96" i="2"/>
  <c r="N96" i="2" s="1"/>
  <c r="S95" i="2"/>
  <c r="R95" i="2"/>
  <c r="O95" i="2"/>
  <c r="M95" i="2"/>
  <c r="K95" i="2"/>
  <c r="J95" i="2"/>
  <c r="N95" i="2" s="1"/>
  <c r="S94" i="2"/>
  <c r="R94" i="2"/>
  <c r="O94" i="2"/>
  <c r="M94" i="2"/>
  <c r="K94" i="2"/>
  <c r="J94" i="2"/>
  <c r="N94" i="2" s="1"/>
  <c r="S93" i="2"/>
  <c r="R93" i="2"/>
  <c r="O93" i="2"/>
  <c r="M93" i="2"/>
  <c r="K93" i="2"/>
  <c r="J93" i="2"/>
  <c r="N93" i="2" s="1"/>
  <c r="S92" i="2"/>
  <c r="R92" i="2"/>
  <c r="O92" i="2"/>
  <c r="M92" i="2"/>
  <c r="K92" i="2"/>
  <c r="J92" i="2"/>
  <c r="N92" i="2" s="1"/>
  <c r="S91" i="2"/>
  <c r="R91" i="2"/>
  <c r="O91" i="2"/>
  <c r="M91" i="2"/>
  <c r="K91" i="2"/>
  <c r="J91" i="2"/>
  <c r="N91" i="2" s="1"/>
  <c r="S90" i="2"/>
  <c r="R90" i="2"/>
  <c r="O90" i="2"/>
  <c r="M90" i="2"/>
  <c r="K90" i="2"/>
  <c r="J90" i="2"/>
  <c r="N90" i="2" s="1"/>
  <c r="S89" i="2"/>
  <c r="R89" i="2"/>
  <c r="O89" i="2"/>
  <c r="M89" i="2"/>
  <c r="K89" i="2"/>
  <c r="J89" i="2"/>
  <c r="N89" i="2" s="1"/>
  <c r="S88" i="2"/>
  <c r="R88" i="2"/>
  <c r="O88" i="2"/>
  <c r="M88" i="2"/>
  <c r="K88" i="2"/>
  <c r="J88" i="2"/>
  <c r="N88" i="2" s="1"/>
  <c r="S87" i="2"/>
  <c r="R87" i="2"/>
  <c r="O87" i="2"/>
  <c r="M87" i="2"/>
  <c r="K87" i="2"/>
  <c r="J87" i="2"/>
  <c r="N87" i="2" s="1"/>
  <c r="S86" i="2"/>
  <c r="R86" i="2"/>
  <c r="O86" i="2"/>
  <c r="M86" i="2"/>
  <c r="K86" i="2"/>
  <c r="J86" i="2"/>
  <c r="N86" i="2" s="1"/>
  <c r="S85" i="2"/>
  <c r="R85" i="2"/>
  <c r="O85" i="2"/>
  <c r="M85" i="2"/>
  <c r="K85" i="2"/>
  <c r="J85" i="2"/>
  <c r="N85" i="2" s="1"/>
  <c r="S84" i="2"/>
  <c r="R84" i="2"/>
  <c r="O84" i="2"/>
  <c r="M84" i="2"/>
  <c r="K84" i="2"/>
  <c r="J84" i="2"/>
  <c r="N84" i="2" s="1"/>
  <c r="S83" i="2"/>
  <c r="R83" i="2"/>
  <c r="O83" i="2"/>
  <c r="M83" i="2"/>
  <c r="K83" i="2"/>
  <c r="J83" i="2"/>
  <c r="N83" i="2" s="1"/>
  <c r="S82" i="2"/>
  <c r="R82" i="2"/>
  <c r="O82" i="2"/>
  <c r="M82" i="2"/>
  <c r="K82" i="2"/>
  <c r="J82" i="2"/>
  <c r="N82" i="2" s="1"/>
  <c r="S81" i="2"/>
  <c r="R81" i="2"/>
  <c r="O81" i="2"/>
  <c r="M81" i="2"/>
  <c r="K81" i="2"/>
  <c r="J81" i="2"/>
  <c r="N81" i="2" s="1"/>
  <c r="S80" i="2"/>
  <c r="R80" i="2"/>
  <c r="O80" i="2"/>
  <c r="M80" i="2"/>
  <c r="K80" i="2"/>
  <c r="J80" i="2"/>
  <c r="N80" i="2" s="1"/>
  <c r="S79" i="2"/>
  <c r="R79" i="2"/>
  <c r="O79" i="2"/>
  <c r="M79" i="2"/>
  <c r="K79" i="2"/>
  <c r="J79" i="2"/>
  <c r="N79" i="2" s="1"/>
  <c r="S78" i="2"/>
  <c r="R78" i="2"/>
  <c r="O78" i="2"/>
  <c r="M78" i="2"/>
  <c r="K78" i="2"/>
  <c r="J78" i="2"/>
  <c r="N78" i="2" s="1"/>
  <c r="S77" i="2"/>
  <c r="R77" i="2"/>
  <c r="O77" i="2"/>
  <c r="M77" i="2"/>
  <c r="K77" i="2"/>
  <c r="J77" i="2"/>
  <c r="N77" i="2" s="1"/>
  <c r="S76" i="2"/>
  <c r="R76" i="2"/>
  <c r="O76" i="2"/>
  <c r="M76" i="2"/>
  <c r="K76" i="2"/>
  <c r="J76" i="2"/>
  <c r="N76" i="2" s="1"/>
  <c r="S75" i="2"/>
  <c r="R75" i="2"/>
  <c r="O75" i="2"/>
  <c r="M75" i="2"/>
  <c r="K75" i="2"/>
  <c r="J75" i="2"/>
  <c r="N75" i="2" s="1"/>
  <c r="S74" i="2"/>
  <c r="R74" i="2"/>
  <c r="O74" i="2"/>
  <c r="M74" i="2"/>
  <c r="K74" i="2"/>
  <c r="J74" i="2"/>
  <c r="N74" i="2" s="1"/>
  <c r="S73" i="2"/>
  <c r="R73" i="2"/>
  <c r="O73" i="2"/>
  <c r="M73" i="2"/>
  <c r="K73" i="2"/>
  <c r="J73" i="2"/>
  <c r="N73" i="2" s="1"/>
  <c r="S72" i="2"/>
  <c r="R72" i="2"/>
  <c r="O72" i="2"/>
  <c r="M72" i="2"/>
  <c r="K72" i="2"/>
  <c r="J72" i="2"/>
  <c r="N72" i="2" s="1"/>
  <c r="S71" i="2"/>
  <c r="R71" i="2"/>
  <c r="O71" i="2"/>
  <c r="M71" i="2"/>
  <c r="K71" i="2"/>
  <c r="J71" i="2"/>
  <c r="N71" i="2" s="1"/>
  <c r="S70" i="2"/>
  <c r="R70" i="2"/>
  <c r="O70" i="2"/>
  <c r="M70" i="2"/>
  <c r="K70" i="2"/>
  <c r="J70" i="2"/>
  <c r="N70" i="2" s="1"/>
  <c r="S69" i="2"/>
  <c r="R69" i="2"/>
  <c r="O69" i="2"/>
  <c r="M69" i="2"/>
  <c r="K69" i="2"/>
  <c r="J69" i="2"/>
  <c r="N69" i="2" s="1"/>
  <c r="S68" i="2"/>
  <c r="R68" i="2"/>
  <c r="O68" i="2"/>
  <c r="M68" i="2"/>
  <c r="K68" i="2"/>
  <c r="J68" i="2"/>
  <c r="N68" i="2" s="1"/>
  <c r="S67" i="2"/>
  <c r="R67" i="2"/>
  <c r="O67" i="2"/>
  <c r="M67" i="2"/>
  <c r="K67" i="2"/>
  <c r="J67" i="2"/>
  <c r="N67" i="2" s="1"/>
  <c r="S66" i="2"/>
  <c r="R66" i="2"/>
  <c r="O66" i="2"/>
  <c r="M66" i="2"/>
  <c r="K66" i="2"/>
  <c r="J66" i="2"/>
  <c r="N66" i="2" s="1"/>
  <c r="S65" i="2"/>
  <c r="R65" i="2"/>
  <c r="O65" i="2"/>
  <c r="M65" i="2"/>
  <c r="K65" i="2"/>
  <c r="J65" i="2"/>
  <c r="N65" i="2" s="1"/>
  <c r="S64" i="2"/>
  <c r="R64" i="2"/>
  <c r="O64" i="2"/>
  <c r="M64" i="2"/>
  <c r="K64" i="2"/>
  <c r="J64" i="2"/>
  <c r="N64" i="2" s="1"/>
  <c r="S63" i="2"/>
  <c r="R63" i="2"/>
  <c r="O63" i="2"/>
  <c r="M63" i="2"/>
  <c r="K63" i="2"/>
  <c r="J63" i="2"/>
  <c r="N63" i="2" s="1"/>
  <c r="S62" i="2"/>
  <c r="R62" i="2"/>
  <c r="O62" i="2"/>
  <c r="M62" i="2"/>
  <c r="K62" i="2"/>
  <c r="J62" i="2"/>
  <c r="N62" i="2" s="1"/>
  <c r="S61" i="2"/>
  <c r="R61" i="2"/>
  <c r="O61" i="2"/>
  <c r="M61" i="2"/>
  <c r="K61" i="2"/>
  <c r="J61" i="2"/>
  <c r="N61" i="2" s="1"/>
  <c r="S60" i="2"/>
  <c r="R60" i="2"/>
  <c r="O60" i="2"/>
  <c r="M60" i="2"/>
  <c r="K60" i="2"/>
  <c r="J60" i="2"/>
  <c r="N60" i="2" s="1"/>
  <c r="S59" i="2"/>
  <c r="R59" i="2"/>
  <c r="O59" i="2"/>
  <c r="M59" i="2"/>
  <c r="K59" i="2"/>
  <c r="J59" i="2"/>
  <c r="N59" i="2" s="1"/>
  <c r="S58" i="2"/>
  <c r="R58" i="2"/>
  <c r="O58" i="2"/>
  <c r="M58" i="2"/>
  <c r="K58" i="2"/>
  <c r="J58" i="2"/>
  <c r="N58" i="2" s="1"/>
  <c r="S57" i="2"/>
  <c r="R57" i="2"/>
  <c r="O57" i="2"/>
  <c r="M57" i="2"/>
  <c r="K57" i="2"/>
  <c r="J57" i="2"/>
  <c r="N57" i="2" s="1"/>
  <c r="S56" i="2"/>
  <c r="R56" i="2"/>
  <c r="O56" i="2"/>
  <c r="M56" i="2"/>
  <c r="K56" i="2"/>
  <c r="J56" i="2"/>
  <c r="N56" i="2" s="1"/>
  <c r="S55" i="2"/>
  <c r="R55" i="2"/>
  <c r="O55" i="2"/>
  <c r="M55" i="2"/>
  <c r="K55" i="2"/>
  <c r="J55" i="2"/>
  <c r="N55" i="2" s="1"/>
  <c r="S54" i="2"/>
  <c r="R54" i="2"/>
  <c r="O54" i="2"/>
  <c r="M54" i="2"/>
  <c r="K54" i="2"/>
  <c r="J54" i="2"/>
  <c r="N54" i="2" s="1"/>
  <c r="S53" i="2"/>
  <c r="R53" i="2"/>
  <c r="O53" i="2"/>
  <c r="M53" i="2"/>
  <c r="K53" i="2"/>
  <c r="J53" i="2"/>
  <c r="N53" i="2" s="1"/>
  <c r="S52" i="2"/>
  <c r="R52" i="2"/>
  <c r="O52" i="2"/>
  <c r="M52" i="2"/>
  <c r="K52" i="2"/>
  <c r="J52" i="2"/>
  <c r="N52" i="2" s="1"/>
  <c r="S51" i="2"/>
  <c r="R51" i="2"/>
  <c r="O51" i="2"/>
  <c r="M51" i="2"/>
  <c r="K51" i="2"/>
  <c r="J51" i="2"/>
  <c r="N51" i="2" s="1"/>
  <c r="S50" i="2"/>
  <c r="R50" i="2"/>
  <c r="O50" i="2"/>
  <c r="M50" i="2"/>
  <c r="K50" i="2"/>
  <c r="J50" i="2"/>
  <c r="N50" i="2" s="1"/>
  <c r="S49" i="2"/>
  <c r="R49" i="2"/>
  <c r="O49" i="2"/>
  <c r="M49" i="2"/>
  <c r="K49" i="2"/>
  <c r="J49" i="2"/>
  <c r="N49" i="2" s="1"/>
  <c r="S48" i="2"/>
  <c r="R48" i="2"/>
  <c r="O48" i="2"/>
  <c r="M48" i="2"/>
  <c r="K48" i="2"/>
  <c r="J48" i="2"/>
  <c r="N48" i="2" s="1"/>
  <c r="S47" i="2"/>
  <c r="R47" i="2"/>
  <c r="O47" i="2"/>
  <c r="M47" i="2"/>
  <c r="K47" i="2"/>
  <c r="J47" i="2"/>
  <c r="N47" i="2" s="1"/>
  <c r="S46" i="2"/>
  <c r="R46" i="2"/>
  <c r="O46" i="2"/>
  <c r="M46" i="2"/>
  <c r="K46" i="2"/>
  <c r="J46" i="2"/>
  <c r="N46" i="2" s="1"/>
  <c r="S45" i="2"/>
  <c r="R45" i="2"/>
  <c r="O45" i="2"/>
  <c r="M45" i="2"/>
  <c r="K45" i="2"/>
  <c r="J45" i="2"/>
  <c r="N45" i="2" s="1"/>
  <c r="S44" i="2"/>
  <c r="R44" i="2"/>
  <c r="O44" i="2"/>
  <c r="M44" i="2"/>
  <c r="K44" i="2"/>
  <c r="J44" i="2"/>
  <c r="N44" i="2" s="1"/>
  <c r="S43" i="2"/>
  <c r="R43" i="2"/>
  <c r="O43" i="2"/>
  <c r="M43" i="2"/>
  <c r="K43" i="2"/>
  <c r="J43" i="2"/>
  <c r="N43" i="2" s="1"/>
  <c r="S42" i="2"/>
  <c r="R42" i="2"/>
  <c r="O42" i="2"/>
  <c r="M42" i="2"/>
  <c r="K42" i="2"/>
  <c r="J42" i="2"/>
  <c r="N42" i="2" s="1"/>
  <c r="S41" i="2"/>
  <c r="R41" i="2"/>
  <c r="O41" i="2"/>
  <c r="M41" i="2"/>
  <c r="K41" i="2"/>
  <c r="J41" i="2"/>
  <c r="N41" i="2" s="1"/>
  <c r="S40" i="2"/>
  <c r="R40" i="2"/>
  <c r="O40" i="2"/>
  <c r="M40" i="2"/>
  <c r="K40" i="2"/>
  <c r="J40" i="2"/>
  <c r="N40" i="2" s="1"/>
  <c r="S39" i="2"/>
  <c r="R39" i="2"/>
  <c r="O39" i="2"/>
  <c r="M39" i="2"/>
  <c r="K39" i="2"/>
  <c r="J39" i="2"/>
  <c r="N39" i="2" s="1"/>
  <c r="S38" i="2"/>
  <c r="R38" i="2"/>
  <c r="O38" i="2"/>
  <c r="M38" i="2"/>
  <c r="K38" i="2"/>
  <c r="J38" i="2"/>
  <c r="N38" i="2" s="1"/>
  <c r="S37" i="2"/>
  <c r="R37" i="2"/>
  <c r="O37" i="2"/>
  <c r="M37" i="2"/>
  <c r="K37" i="2"/>
  <c r="J37" i="2"/>
  <c r="N37" i="2" s="1"/>
  <c r="S36" i="2"/>
  <c r="R36" i="2"/>
  <c r="O36" i="2"/>
  <c r="M36" i="2"/>
  <c r="K36" i="2"/>
  <c r="J36" i="2"/>
  <c r="N36" i="2" s="1"/>
  <c r="S35" i="2"/>
  <c r="R35" i="2"/>
  <c r="O35" i="2"/>
  <c r="M35" i="2"/>
  <c r="K35" i="2"/>
  <c r="J35" i="2"/>
  <c r="N35" i="2" s="1"/>
  <c r="S34" i="2"/>
  <c r="R34" i="2"/>
  <c r="O34" i="2"/>
  <c r="M34" i="2"/>
  <c r="K34" i="2"/>
  <c r="J34" i="2"/>
  <c r="N34" i="2" s="1"/>
  <c r="S33" i="2"/>
  <c r="R33" i="2"/>
  <c r="O33" i="2"/>
  <c r="M33" i="2"/>
  <c r="K33" i="2"/>
  <c r="J33" i="2"/>
  <c r="N33" i="2" s="1"/>
  <c r="S32" i="2"/>
  <c r="R32" i="2"/>
  <c r="O32" i="2"/>
  <c r="M32" i="2"/>
  <c r="K32" i="2"/>
  <c r="J32" i="2"/>
  <c r="N32" i="2" s="1"/>
  <c r="S31" i="2"/>
  <c r="R31" i="2"/>
  <c r="O31" i="2"/>
  <c r="M31" i="2"/>
  <c r="K31" i="2"/>
  <c r="J31" i="2"/>
  <c r="N31" i="2" s="1"/>
  <c r="S30" i="2"/>
  <c r="R30" i="2"/>
  <c r="O30" i="2"/>
  <c r="M30" i="2"/>
  <c r="K30" i="2"/>
  <c r="J30" i="2"/>
  <c r="N30" i="2" s="1"/>
  <c r="S29" i="2"/>
  <c r="R29" i="2"/>
  <c r="O29" i="2"/>
  <c r="M29" i="2"/>
  <c r="K29" i="2"/>
  <c r="J29" i="2"/>
  <c r="N29" i="2" s="1"/>
  <c r="S28" i="2"/>
  <c r="R28" i="2"/>
  <c r="O28" i="2"/>
  <c r="M28" i="2"/>
  <c r="K28" i="2"/>
  <c r="J28" i="2"/>
  <c r="N28" i="2" s="1"/>
  <c r="S27" i="2"/>
  <c r="R27" i="2"/>
  <c r="O27" i="2"/>
  <c r="M27" i="2"/>
  <c r="K27" i="2"/>
  <c r="J27" i="2"/>
  <c r="N27" i="2" s="1"/>
  <c r="S26" i="2"/>
  <c r="R26" i="2"/>
  <c r="O26" i="2"/>
  <c r="M26" i="2"/>
  <c r="K26" i="2"/>
  <c r="J26" i="2"/>
  <c r="N26" i="2" s="1"/>
  <c r="S25" i="2"/>
  <c r="R25" i="2"/>
  <c r="O25" i="2"/>
  <c r="M25" i="2"/>
  <c r="K25" i="2"/>
  <c r="J25" i="2"/>
  <c r="N25" i="2" s="1"/>
  <c r="S24" i="2"/>
  <c r="R24" i="2"/>
  <c r="O24" i="2"/>
  <c r="M24" i="2"/>
  <c r="K24" i="2"/>
  <c r="J24" i="2"/>
  <c r="N24" i="2" s="1"/>
  <c r="S23" i="2"/>
  <c r="R23" i="2"/>
  <c r="O23" i="2"/>
  <c r="M23" i="2"/>
  <c r="K23" i="2"/>
  <c r="J23" i="2"/>
  <c r="N23" i="2" s="1"/>
  <c r="S22" i="2"/>
  <c r="R22" i="2"/>
  <c r="O22" i="2"/>
  <c r="M22" i="2"/>
  <c r="K22" i="2"/>
  <c r="J22" i="2"/>
  <c r="N22" i="2" s="1"/>
  <c r="S21" i="2"/>
  <c r="R21" i="2"/>
  <c r="O21" i="2"/>
  <c r="M21" i="2"/>
  <c r="K21" i="2"/>
  <c r="J21" i="2"/>
  <c r="N21" i="2" s="1"/>
  <c r="S20" i="2"/>
  <c r="R20" i="2"/>
  <c r="O20" i="2"/>
  <c r="M20" i="2"/>
  <c r="K20" i="2"/>
  <c r="J20" i="2"/>
  <c r="N20" i="2" s="1"/>
  <c r="S19" i="2"/>
  <c r="R19" i="2"/>
  <c r="O19" i="2"/>
  <c r="M19" i="2"/>
  <c r="K19" i="2"/>
  <c r="J19" i="2"/>
  <c r="N19" i="2" s="1"/>
  <c r="S18" i="2"/>
  <c r="R18" i="2"/>
  <c r="O18" i="2"/>
  <c r="M18" i="2"/>
  <c r="K18" i="2"/>
  <c r="J18" i="2"/>
  <c r="N18" i="2" s="1"/>
  <c r="S17" i="2"/>
  <c r="R17" i="2"/>
  <c r="O17" i="2"/>
  <c r="M17" i="2"/>
  <c r="K17" i="2"/>
  <c r="J17" i="2"/>
  <c r="N17" i="2" s="1"/>
  <c r="S16" i="2"/>
  <c r="R16" i="2"/>
  <c r="O16" i="2"/>
  <c r="M16" i="2"/>
  <c r="K16" i="2"/>
  <c r="J16" i="2"/>
  <c r="N16" i="2" s="1"/>
  <c r="S15" i="2"/>
  <c r="R15" i="2"/>
  <c r="O15" i="2"/>
  <c r="M15" i="2"/>
  <c r="K15" i="2"/>
  <c r="J15" i="2"/>
  <c r="N15" i="2" s="1"/>
  <c r="S14" i="2"/>
  <c r="R14" i="2"/>
  <c r="O14" i="2"/>
  <c r="M14" i="2"/>
  <c r="K14" i="2"/>
  <c r="J14" i="2"/>
  <c r="N14" i="2" s="1"/>
  <c r="S13" i="2"/>
  <c r="R13" i="2"/>
  <c r="O13" i="2"/>
  <c r="M13" i="2"/>
  <c r="K13" i="2"/>
  <c r="J13" i="2"/>
  <c r="N13" i="2" s="1"/>
  <c r="S12" i="2"/>
  <c r="R12" i="2"/>
  <c r="O12" i="2"/>
  <c r="M12" i="2"/>
  <c r="K12" i="2"/>
  <c r="J12" i="2"/>
  <c r="N12" i="2" s="1"/>
  <c r="S11" i="2"/>
  <c r="R11" i="2"/>
  <c r="O11" i="2"/>
  <c r="K11" i="2"/>
  <c r="J11" i="2"/>
  <c r="N11" i="2" s="1"/>
  <c r="S10" i="2"/>
  <c r="R10" i="2"/>
  <c r="O10" i="2"/>
  <c r="K10" i="2"/>
  <c r="J10" i="2"/>
  <c r="N10" i="2" s="1"/>
  <c r="S9" i="2"/>
  <c r="R9" i="2"/>
  <c r="S8" i="2"/>
  <c r="R8" i="2"/>
  <c r="M201" i="2" l="1"/>
  <c r="N201" i="2"/>
  <c r="M221" i="2"/>
  <c r="N221" i="2"/>
  <c r="M225" i="2"/>
  <c r="N225" i="2"/>
  <c r="M229" i="2"/>
  <c r="N229" i="2"/>
  <c r="M181" i="2"/>
  <c r="N181" i="2"/>
  <c r="M185" i="2"/>
  <c r="N185" i="2"/>
  <c r="M193" i="2"/>
  <c r="N193" i="2"/>
  <c r="M205" i="2"/>
  <c r="N205" i="2"/>
  <c r="M217" i="2"/>
  <c r="N217" i="2"/>
  <c r="M180" i="2"/>
  <c r="N180" i="2"/>
  <c r="M184" i="2"/>
  <c r="N184" i="2"/>
  <c r="M188" i="2"/>
  <c r="N188" i="2"/>
  <c r="M192" i="2"/>
  <c r="N192" i="2"/>
  <c r="M196" i="2"/>
  <c r="N196" i="2"/>
  <c r="M200" i="2"/>
  <c r="N200" i="2"/>
  <c r="M204" i="2"/>
  <c r="N204" i="2"/>
  <c r="M208" i="2"/>
  <c r="N208" i="2"/>
  <c r="M212" i="2"/>
  <c r="N212" i="2"/>
  <c r="M216" i="2"/>
  <c r="N216" i="2"/>
  <c r="M220" i="2"/>
  <c r="N220" i="2"/>
  <c r="M224" i="2"/>
  <c r="N224" i="2"/>
  <c r="M228" i="2"/>
  <c r="N228" i="2"/>
  <c r="M232" i="2"/>
  <c r="N232" i="2"/>
  <c r="M236" i="2"/>
  <c r="N236" i="2"/>
  <c r="N170" i="2"/>
  <c r="N178" i="2"/>
  <c r="M189" i="2"/>
  <c r="N189" i="2"/>
  <c r="M197" i="2"/>
  <c r="N197" i="2"/>
  <c r="M209" i="2"/>
  <c r="N209" i="2"/>
  <c r="M213" i="2"/>
  <c r="N213" i="2"/>
  <c r="M233" i="2"/>
  <c r="N233" i="2"/>
  <c r="N237" i="2"/>
  <c r="M237" i="2"/>
  <c r="R382" i="2"/>
  <c r="N114" i="2"/>
  <c r="N116" i="2"/>
  <c r="N118" i="2"/>
  <c r="N120" i="2"/>
  <c r="N122" i="2"/>
  <c r="N124" i="2"/>
  <c r="N126" i="2"/>
  <c r="N128" i="2"/>
  <c r="N130" i="2"/>
  <c r="N132" i="2"/>
  <c r="N134" i="2"/>
  <c r="N136" i="2"/>
  <c r="N138" i="2"/>
  <c r="N140" i="2"/>
  <c r="N142" i="2"/>
  <c r="N144" i="2"/>
  <c r="N146" i="2"/>
  <c r="N148" i="2"/>
  <c r="N150" i="2"/>
  <c r="N152" i="2"/>
  <c r="N154" i="2"/>
  <c r="N156" i="2"/>
  <c r="N158" i="2"/>
  <c r="N160" i="2"/>
  <c r="N162" i="2"/>
  <c r="N164" i="2"/>
  <c r="N169" i="2"/>
  <c r="M172" i="2"/>
  <c r="N177" i="2"/>
  <c r="M179" i="2"/>
  <c r="N179" i="2"/>
  <c r="M183" i="2"/>
  <c r="N183" i="2"/>
  <c r="M187" i="2"/>
  <c r="N187" i="2"/>
  <c r="M191" i="2"/>
  <c r="N191" i="2"/>
  <c r="M195" i="2"/>
  <c r="N195" i="2"/>
  <c r="M199" i="2"/>
  <c r="N199" i="2"/>
  <c r="M203" i="2"/>
  <c r="N203" i="2"/>
  <c r="M207" i="2"/>
  <c r="N207" i="2"/>
  <c r="M211" i="2"/>
  <c r="N211" i="2"/>
  <c r="M215" i="2"/>
  <c r="N215" i="2"/>
  <c r="M219" i="2"/>
  <c r="N219" i="2"/>
  <c r="M223" i="2"/>
  <c r="N223" i="2"/>
  <c r="M227" i="2"/>
  <c r="N227" i="2"/>
  <c r="M231" i="2"/>
  <c r="N231" i="2"/>
  <c r="M235" i="2"/>
  <c r="N235" i="2"/>
  <c r="N167" i="2"/>
  <c r="N175" i="2"/>
  <c r="M182" i="2"/>
  <c r="N182" i="2"/>
  <c r="M186" i="2"/>
  <c r="N186" i="2"/>
  <c r="M190" i="2"/>
  <c r="N190" i="2"/>
  <c r="M194" i="2"/>
  <c r="N194" i="2"/>
  <c r="M198" i="2"/>
  <c r="N198" i="2"/>
  <c r="M202" i="2"/>
  <c r="N202" i="2"/>
  <c r="M206" i="2"/>
  <c r="N206" i="2"/>
  <c r="M210" i="2"/>
  <c r="N210" i="2"/>
  <c r="M214" i="2"/>
  <c r="N214" i="2"/>
  <c r="M218" i="2"/>
  <c r="N218" i="2"/>
  <c r="M222" i="2"/>
  <c r="N222" i="2"/>
  <c r="M226" i="2"/>
  <c r="N226" i="2"/>
  <c r="M230" i="2"/>
  <c r="N230" i="2"/>
  <c r="M234" i="2"/>
  <c r="N234" i="2"/>
  <c r="S382" i="2"/>
  <c r="R33" i="1" l="1"/>
  <c r="A380" i="2" l="1"/>
  <c r="P362" i="2" l="1"/>
  <c r="P354" i="2"/>
  <c r="P346" i="2"/>
  <c r="P338" i="2"/>
  <c r="P330" i="2"/>
  <c r="P324" i="2"/>
  <c r="P365" i="2"/>
  <c r="P357" i="2"/>
  <c r="P349" i="2"/>
  <c r="P341" i="2"/>
  <c r="P333" i="2"/>
  <c r="P325" i="2"/>
  <c r="P358" i="2"/>
  <c r="P342" i="2"/>
  <c r="P326" i="2"/>
  <c r="P107" i="2"/>
  <c r="P99" i="2"/>
  <c r="P350" i="2"/>
  <c r="P111" i="2"/>
  <c r="P103" i="2"/>
  <c r="P20" i="2"/>
  <c r="P353" i="2"/>
  <c r="P337" i="2"/>
  <c r="P164" i="2"/>
  <c r="P162" i="2"/>
  <c r="P160" i="2"/>
  <c r="P158" i="2"/>
  <c r="P156" i="2"/>
  <c r="P154" i="2"/>
  <c r="P152" i="2"/>
  <c r="P150" i="2"/>
  <c r="P148" i="2"/>
  <c r="P146" i="2"/>
  <c r="P144" i="2"/>
  <c r="P142" i="2"/>
  <c r="P140" i="2"/>
  <c r="P138" i="2"/>
  <c r="P132" i="2"/>
  <c r="P128" i="2"/>
  <c r="P122" i="2"/>
  <c r="P118" i="2"/>
  <c r="P114" i="2"/>
  <c r="P25" i="2"/>
  <c r="P21" i="2"/>
  <c r="P17" i="2"/>
  <c r="P13" i="2"/>
  <c r="P361" i="2"/>
  <c r="P345" i="2"/>
  <c r="P329" i="2"/>
  <c r="P108" i="2"/>
  <c r="P100" i="2"/>
  <c r="P334" i="2"/>
  <c r="P24" i="2"/>
  <c r="P16" i="2"/>
  <c r="P12" i="2"/>
  <c r="P136" i="2"/>
  <c r="P134" i="2"/>
  <c r="P130" i="2"/>
  <c r="P126" i="2"/>
  <c r="P124" i="2"/>
  <c r="P120" i="2"/>
  <c r="P116" i="2"/>
  <c r="P112" i="2"/>
  <c r="P104" i="2"/>
  <c r="M10" i="2"/>
  <c r="P26" i="2"/>
  <c r="P27" i="2"/>
  <c r="P44" i="2"/>
  <c r="P33" i="2"/>
  <c r="P41" i="2"/>
  <c r="P49" i="2"/>
  <c r="P57" i="2"/>
  <c r="P65" i="2"/>
  <c r="P73" i="2"/>
  <c r="P81" i="2"/>
  <c r="P56" i="2"/>
  <c r="P64" i="2"/>
  <c r="P72" i="2"/>
  <c r="P80" i="2"/>
  <c r="P88" i="2"/>
  <c r="P96" i="2"/>
  <c r="P101" i="2"/>
  <c r="P109" i="2"/>
  <c r="P321" i="2"/>
  <c r="P238" i="2"/>
  <c r="P254" i="2"/>
  <c r="P270" i="2"/>
  <c r="P322" i="2"/>
  <c r="P119" i="2"/>
  <c r="P127" i="2"/>
  <c r="P135" i="2"/>
  <c r="P143" i="2"/>
  <c r="P151" i="2"/>
  <c r="P159" i="2"/>
  <c r="P241" i="2"/>
  <c r="P249" i="2"/>
  <c r="P257" i="2"/>
  <c r="P265" i="2"/>
  <c r="P320" i="2"/>
  <c r="P239" i="2"/>
  <c r="P255" i="2"/>
  <c r="P271" i="2"/>
  <c r="P279" i="2"/>
  <c r="P287" i="2"/>
  <c r="P291" i="2"/>
  <c r="P327" i="2"/>
  <c r="P343" i="2"/>
  <c r="P359" i="2"/>
  <c r="P369" i="2"/>
  <c r="P374" i="2"/>
  <c r="P19" i="2"/>
  <c r="P31" i="2"/>
  <c r="P45" i="2"/>
  <c r="P61" i="2"/>
  <c r="P69" i="2"/>
  <c r="P52" i="2"/>
  <c r="P68" i="2"/>
  <c r="P84" i="2"/>
  <c r="P28" i="2"/>
  <c r="P15" i="2"/>
  <c r="P29" i="2"/>
  <c r="P48" i="2"/>
  <c r="P35" i="2"/>
  <c r="P43" i="2"/>
  <c r="P51" i="2"/>
  <c r="P59" i="2"/>
  <c r="P67" i="2"/>
  <c r="P75" i="2"/>
  <c r="P83" i="2"/>
  <c r="P91" i="2"/>
  <c r="P85" i="2"/>
  <c r="P32" i="2"/>
  <c r="P105" i="2"/>
  <c r="P18" i="2"/>
  <c r="P34" i="2"/>
  <c r="P42" i="2"/>
  <c r="P50" i="2"/>
  <c r="P58" i="2"/>
  <c r="P66" i="2"/>
  <c r="P74" i="2"/>
  <c r="P82" i="2"/>
  <c r="P90" i="2"/>
  <c r="P242" i="2"/>
  <c r="P258" i="2"/>
  <c r="P316" i="2"/>
  <c r="P113" i="2"/>
  <c r="P121" i="2"/>
  <c r="P129" i="2"/>
  <c r="P137" i="2"/>
  <c r="P145" i="2"/>
  <c r="P153" i="2"/>
  <c r="P161" i="2"/>
  <c r="M11" i="2"/>
  <c r="P178" i="2"/>
  <c r="P175" i="2"/>
  <c r="P276" i="2"/>
  <c r="P260" i="2"/>
  <c r="P371" i="2"/>
  <c r="P165" i="2"/>
  <c r="P173" i="2"/>
  <c r="P252" i="2"/>
  <c r="P284" i="2"/>
  <c r="P377" i="2"/>
  <c r="P240" i="2"/>
  <c r="P256" i="2"/>
  <c r="P177" i="2"/>
  <c r="P280" i="2"/>
  <c r="P273" i="2"/>
  <c r="P281" i="2"/>
  <c r="P289" i="2"/>
  <c r="P360" i="2"/>
  <c r="P278" i="2"/>
  <c r="P286" i="2"/>
  <c r="P298" i="2"/>
  <c r="P302" i="2"/>
  <c r="P306" i="2"/>
  <c r="P310" i="2"/>
  <c r="P315" i="2"/>
  <c r="P243" i="2"/>
  <c r="P259" i="2"/>
  <c r="P292" i="2"/>
  <c r="P319" i="2"/>
  <c r="P340" i="2"/>
  <c r="P356" i="2"/>
  <c r="P295" i="2"/>
  <c r="P299" i="2"/>
  <c r="P303" i="2"/>
  <c r="P307" i="2"/>
  <c r="P311" i="2"/>
  <c r="P331" i="2"/>
  <c r="P347" i="2"/>
  <c r="P363" i="2"/>
  <c r="P368" i="2"/>
  <c r="P30" i="2"/>
  <c r="P89" i="2"/>
  <c r="P37" i="2"/>
  <c r="P53" i="2"/>
  <c r="P77" i="2"/>
  <c r="P60" i="2"/>
  <c r="P76" i="2"/>
  <c r="P92" i="2"/>
  <c r="P36" i="2"/>
  <c r="P55" i="2"/>
  <c r="P87" i="2"/>
  <c r="P14" i="2"/>
  <c r="P54" i="2"/>
  <c r="P86" i="2"/>
  <c r="P106" i="2"/>
  <c r="P246" i="2"/>
  <c r="P115" i="2"/>
  <c r="P131" i="2"/>
  <c r="P147" i="2"/>
  <c r="P163" i="2"/>
  <c r="P253" i="2"/>
  <c r="P269" i="2"/>
  <c r="P171" i="2"/>
  <c r="P264" i="2"/>
  <c r="P263" i="2"/>
  <c r="P283" i="2"/>
  <c r="P293" i="2"/>
  <c r="P23" i="2"/>
  <c r="P63" i="2"/>
  <c r="P95" i="2"/>
  <c r="P93" i="2"/>
  <c r="P102" i="2"/>
  <c r="P22" i="2"/>
  <c r="P62" i="2"/>
  <c r="P94" i="2"/>
  <c r="P250" i="2"/>
  <c r="P117" i="2"/>
  <c r="P133" i="2"/>
  <c r="P149" i="2"/>
  <c r="P170" i="2"/>
  <c r="P244" i="2"/>
  <c r="P339" i="2"/>
  <c r="P174" i="2"/>
  <c r="P168" i="2"/>
  <c r="P272" i="2"/>
  <c r="P277" i="2"/>
  <c r="P328" i="2"/>
  <c r="P282" i="2"/>
  <c r="P300" i="2"/>
  <c r="P308" i="2"/>
  <c r="P355" i="2"/>
  <c r="P267" i="2"/>
  <c r="P294" i="2"/>
  <c r="P351" i="2"/>
  <c r="P297" i="2"/>
  <c r="P305" i="2"/>
  <c r="P323" i="2"/>
  <c r="P352" i="2"/>
  <c r="P375" i="2"/>
  <c r="P39" i="2"/>
  <c r="P71" i="2"/>
  <c r="P40" i="2"/>
  <c r="P110" i="2"/>
  <c r="P38" i="2"/>
  <c r="P70" i="2"/>
  <c r="P98" i="2"/>
  <c r="P262" i="2"/>
  <c r="P318" i="2"/>
  <c r="P123" i="2"/>
  <c r="P139" i="2"/>
  <c r="P155" i="2"/>
  <c r="P245" i="2"/>
  <c r="P261" i="2"/>
  <c r="P313" i="2"/>
  <c r="P268" i="2"/>
  <c r="P248" i="2"/>
  <c r="P169" i="2"/>
  <c r="P312" i="2"/>
  <c r="P247" i="2"/>
  <c r="P275" i="2"/>
  <c r="P344" i="2"/>
  <c r="P314" i="2"/>
  <c r="P348" i="2"/>
  <c r="P373" i="2"/>
  <c r="P376" i="2"/>
  <c r="P97" i="2"/>
  <c r="P47" i="2"/>
  <c r="P79" i="2"/>
  <c r="P46" i="2"/>
  <c r="P78" i="2"/>
  <c r="P266" i="2"/>
  <c r="P125" i="2"/>
  <c r="P141" i="2"/>
  <c r="P157" i="2"/>
  <c r="P372" i="2"/>
  <c r="P166" i="2"/>
  <c r="P176" i="2"/>
  <c r="P336" i="2"/>
  <c r="P364" i="2"/>
  <c r="P317" i="2"/>
  <c r="P167" i="2"/>
  <c r="P274" i="2"/>
  <c r="P251" i="2"/>
  <c r="P366" i="2"/>
  <c r="P367" i="2"/>
  <c r="P370" i="2"/>
  <c r="P296" i="2"/>
  <c r="P301" i="2"/>
  <c r="P332" i="2"/>
  <c r="P288" i="2"/>
  <c r="P304" i="2"/>
  <c r="P290" i="2"/>
  <c r="P309" i="2"/>
  <c r="P285" i="2"/>
  <c r="P335" i="2"/>
  <c r="P222" i="2"/>
  <c r="P198" i="2"/>
  <c r="P227" i="2"/>
  <c r="P203" i="2"/>
  <c r="P187" i="2"/>
  <c r="P213" i="2"/>
  <c r="P210" i="2"/>
  <c r="P186" i="2"/>
  <c r="P199" i="2"/>
  <c r="P233" i="2"/>
  <c r="P189" i="2"/>
  <c r="P228" i="2"/>
  <c r="P212" i="2"/>
  <c r="P196" i="2"/>
  <c r="P180" i="2"/>
  <c r="P185" i="2"/>
  <c r="P221" i="2"/>
  <c r="P218" i="2"/>
  <c r="P231" i="2"/>
  <c r="P207" i="2"/>
  <c r="P172" i="2"/>
  <c r="P230" i="2"/>
  <c r="P190" i="2"/>
  <c r="P211" i="2"/>
  <c r="P232" i="2"/>
  <c r="P216" i="2"/>
  <c r="P200" i="2"/>
  <c r="P184" i="2"/>
  <c r="P193" i="2"/>
  <c r="P225" i="2"/>
  <c r="P214" i="2"/>
  <c r="P182" i="2"/>
  <c r="P219" i="2"/>
  <c r="P195" i="2"/>
  <c r="P179" i="2"/>
  <c r="P226" i="2"/>
  <c r="P194" i="2"/>
  <c r="P223" i="2"/>
  <c r="P183" i="2"/>
  <c r="P209" i="2"/>
  <c r="P236" i="2"/>
  <c r="P220" i="2"/>
  <c r="P204" i="2"/>
  <c r="P188" i="2"/>
  <c r="P205" i="2"/>
  <c r="P229" i="2"/>
  <c r="P234" i="2"/>
  <c r="P202" i="2"/>
  <c r="P215" i="2"/>
  <c r="P191" i="2"/>
  <c r="P237" i="2"/>
  <c r="P206" i="2"/>
  <c r="P235" i="2"/>
  <c r="P197" i="2"/>
  <c r="P224" i="2"/>
  <c r="P208" i="2"/>
  <c r="P192" i="2"/>
  <c r="P217" i="2"/>
  <c r="P181" i="2"/>
  <c r="P201" i="2"/>
  <c r="R35" i="1"/>
  <c r="A37" i="1"/>
  <c r="P11" i="2" l="1"/>
  <c r="P10" i="2"/>
  <c r="K23" i="11"/>
  <c r="K22" i="11"/>
  <c r="K21" i="11"/>
  <c r="K20" i="11"/>
  <c r="K19" i="11"/>
  <c r="K18" i="11"/>
  <c r="K17" i="11"/>
  <c r="K16" i="11"/>
  <c r="K9" i="11"/>
  <c r="C5" i="11"/>
  <c r="B5" i="11"/>
  <c r="B4" i="11"/>
  <c r="C5" i="2"/>
  <c r="B5" i="2"/>
  <c r="L9" i="2"/>
  <c r="D4" i="11" l="1"/>
  <c r="D5" i="11" s="1"/>
  <c r="K13" i="11" s="1"/>
  <c r="B6" i="11"/>
  <c r="B3" i="2"/>
  <c r="I10" i="11"/>
  <c r="M10" i="11" s="1"/>
  <c r="J10" i="11"/>
  <c r="I11" i="11"/>
  <c r="M11" i="11" s="1"/>
  <c r="J11" i="11"/>
  <c r="I12" i="11"/>
  <c r="M12" i="11" s="1"/>
  <c r="J12" i="11"/>
  <c r="I13" i="11"/>
  <c r="J13" i="11"/>
  <c r="M13" i="11"/>
  <c r="I14" i="11"/>
  <c r="M14" i="11" s="1"/>
  <c r="J14" i="11"/>
  <c r="I15" i="11"/>
  <c r="M15" i="11" s="1"/>
  <c r="J15" i="11"/>
  <c r="P8" i="11"/>
  <c r="A27" i="11"/>
  <c r="L10" i="11" s="1"/>
  <c r="A26" i="11"/>
  <c r="A25" i="11"/>
  <c r="P23" i="11"/>
  <c r="N23" i="11"/>
  <c r="M23" i="11"/>
  <c r="L23" i="11"/>
  <c r="J23" i="11"/>
  <c r="I23" i="11"/>
  <c r="P22" i="11"/>
  <c r="N22" i="11"/>
  <c r="M22" i="11"/>
  <c r="L22" i="11"/>
  <c r="J22" i="11"/>
  <c r="I22" i="11"/>
  <c r="P21" i="11"/>
  <c r="N21" i="11"/>
  <c r="M21" i="11"/>
  <c r="L21" i="11"/>
  <c r="J21" i="11"/>
  <c r="I21" i="11"/>
  <c r="P20" i="11"/>
  <c r="N20" i="11"/>
  <c r="M20" i="11"/>
  <c r="L20" i="11"/>
  <c r="J20" i="11"/>
  <c r="I20" i="11"/>
  <c r="P19" i="11"/>
  <c r="N19" i="11"/>
  <c r="M19" i="11"/>
  <c r="L19" i="11"/>
  <c r="J19" i="11"/>
  <c r="I19" i="11"/>
  <c r="P18" i="11"/>
  <c r="N18" i="11"/>
  <c r="M18" i="11"/>
  <c r="L18" i="11"/>
  <c r="J18" i="11"/>
  <c r="I18" i="11"/>
  <c r="P17" i="11"/>
  <c r="N17" i="11"/>
  <c r="M17" i="11"/>
  <c r="L17" i="11"/>
  <c r="J17" i="11"/>
  <c r="I17" i="11"/>
  <c r="P16" i="11"/>
  <c r="N16" i="11"/>
  <c r="M16" i="11"/>
  <c r="L16" i="11"/>
  <c r="O16" i="11" s="1"/>
  <c r="J16" i="11"/>
  <c r="I16" i="11"/>
  <c r="N15" i="11"/>
  <c r="N14" i="11"/>
  <c r="N13" i="11"/>
  <c r="N12" i="11"/>
  <c r="N11" i="11"/>
  <c r="N10" i="11"/>
  <c r="P9" i="11"/>
  <c r="N9" i="11"/>
  <c r="L9" i="11"/>
  <c r="J9" i="11"/>
  <c r="I9" i="11"/>
  <c r="M9" i="11" s="1"/>
  <c r="N8" i="11"/>
  <c r="M8" i="11"/>
  <c r="L8" i="11"/>
  <c r="J8" i="11"/>
  <c r="I8" i="11"/>
  <c r="G22" i="11"/>
  <c r="D3" i="11"/>
  <c r="C3" i="11"/>
  <c r="B3" i="11"/>
  <c r="A3" i="11"/>
  <c r="L11" i="11" l="1"/>
  <c r="O11" i="11" s="1"/>
  <c r="O17" i="11"/>
  <c r="O21" i="11"/>
  <c r="Q10" i="11"/>
  <c r="O19" i="11"/>
  <c r="K10" i="11"/>
  <c r="K14" i="11"/>
  <c r="K12" i="11"/>
  <c r="K8" i="11"/>
  <c r="K11" i="11"/>
  <c r="K15" i="11"/>
  <c r="L15" i="11"/>
  <c r="O15" i="11" s="1"/>
  <c r="L14" i="11"/>
  <c r="Q14" i="11" s="1"/>
  <c r="L12" i="11"/>
  <c r="Q12" i="11" s="1"/>
  <c r="O23" i="11"/>
  <c r="L13" i="11"/>
  <c r="O13" i="11" s="1"/>
  <c r="Q8" i="11"/>
  <c r="Q16" i="11"/>
  <c r="O18" i="11"/>
  <c r="Q18" i="11"/>
  <c r="Q19" i="11"/>
  <c r="O20" i="11"/>
  <c r="Q20" i="11"/>
  <c r="Q21" i="11"/>
  <c r="O22" i="11"/>
  <c r="Q22" i="11"/>
  <c r="Q23" i="11"/>
  <c r="G17" i="11"/>
  <c r="G9" i="11"/>
  <c r="O10" i="11"/>
  <c r="O8" i="11"/>
  <c r="Q15" i="11"/>
  <c r="M28" i="11"/>
  <c r="O9" i="11"/>
  <c r="Q9" i="11"/>
  <c r="Q17" i="11"/>
  <c r="N28" i="11"/>
  <c r="Q11" i="11"/>
  <c r="G16" i="11"/>
  <c r="G19" i="11"/>
  <c r="G21" i="11"/>
  <c r="G23" i="11"/>
  <c r="D27" i="11"/>
  <c r="G18" i="11"/>
  <c r="G20" i="11"/>
  <c r="E26" i="11"/>
  <c r="E25" i="11" l="1"/>
  <c r="H26" i="11"/>
  <c r="D26" i="11"/>
  <c r="F26" i="11" s="1"/>
  <c r="O12" i="11"/>
  <c r="E27" i="11"/>
  <c r="E28" i="11" s="1"/>
  <c r="O14" i="11"/>
  <c r="H25" i="11"/>
  <c r="D25" i="11"/>
  <c r="D28" i="11" s="1"/>
  <c r="H27" i="11"/>
  <c r="Q13" i="11"/>
  <c r="Q28" i="11" s="1"/>
  <c r="O28" i="11" l="1"/>
  <c r="H28" i="11"/>
  <c r="D3" i="2"/>
  <c r="C3" i="2"/>
  <c r="A3" i="2"/>
  <c r="A381" i="2" l="1"/>
  <c r="A379" i="2"/>
  <c r="O9" i="2"/>
  <c r="K9" i="2"/>
  <c r="J9" i="2"/>
  <c r="O8" i="2"/>
  <c r="K8" i="2"/>
  <c r="J8" i="2"/>
  <c r="B4" i="2"/>
  <c r="T40" i="2" l="1"/>
  <c r="T85" i="2"/>
  <c r="T14" i="2"/>
  <c r="T126" i="2"/>
  <c r="T333" i="2"/>
  <c r="T17" i="2"/>
  <c r="T27" i="2"/>
  <c r="T31" i="2"/>
  <c r="T39" i="2"/>
  <c r="T47" i="2"/>
  <c r="T55" i="2"/>
  <c r="T63" i="2"/>
  <c r="T71" i="2"/>
  <c r="T79" i="2"/>
  <c r="T87" i="2"/>
  <c r="T95" i="2"/>
  <c r="T97" i="2"/>
  <c r="T44" i="2"/>
  <c r="T105" i="2"/>
  <c r="T114" i="2"/>
  <c r="T338" i="2"/>
  <c r="T16" i="2"/>
  <c r="T24" i="2"/>
  <c r="T38" i="2"/>
  <c r="T46" i="2"/>
  <c r="T54" i="2"/>
  <c r="T62" i="2"/>
  <c r="T70" i="2"/>
  <c r="T78" i="2"/>
  <c r="T86" i="2"/>
  <c r="T94" i="2"/>
  <c r="T346" i="2"/>
  <c r="T104" i="2"/>
  <c r="T337" i="2"/>
  <c r="T99" i="2"/>
  <c r="T350" i="2"/>
  <c r="T134" i="2"/>
  <c r="T142" i="2"/>
  <c r="T150" i="2"/>
  <c r="T158" i="2"/>
  <c r="T314" i="2"/>
  <c r="T291" i="2"/>
  <c r="T317" i="2"/>
  <c r="T242" i="2"/>
  <c r="T250" i="2"/>
  <c r="T258" i="2"/>
  <c r="T266" i="2"/>
  <c r="T321" i="2"/>
  <c r="T178" i="2"/>
  <c r="T175" i="2"/>
  <c r="T276" i="2"/>
  <c r="T260" i="2"/>
  <c r="T371" i="2"/>
  <c r="T117" i="2"/>
  <c r="T125" i="2"/>
  <c r="T133" i="2"/>
  <c r="T141" i="2"/>
  <c r="T149" i="2"/>
  <c r="T157" i="2"/>
  <c r="T165" i="2"/>
  <c r="T173" i="2"/>
  <c r="T252" i="2"/>
  <c r="T284" i="2"/>
  <c r="T377" i="2"/>
  <c r="T240" i="2"/>
  <c r="T256" i="2"/>
  <c r="T177" i="2"/>
  <c r="T280" i="2"/>
  <c r="T273" i="2"/>
  <c r="T281" i="2"/>
  <c r="T289" i="2"/>
  <c r="T360" i="2"/>
  <c r="T278" i="2"/>
  <c r="T286" i="2"/>
  <c r="T298" i="2"/>
  <c r="T302" i="2"/>
  <c r="T306" i="2"/>
  <c r="T310" i="2"/>
  <c r="T315" i="2"/>
  <c r="T319" i="2"/>
  <c r="T340" i="2"/>
  <c r="T356" i="2"/>
  <c r="T295" i="2"/>
  <c r="T299" i="2"/>
  <c r="T303" i="2"/>
  <c r="T307" i="2"/>
  <c r="T311" i="2"/>
  <c r="T331" i="2"/>
  <c r="T347" i="2"/>
  <c r="T363" i="2"/>
  <c r="T368" i="2"/>
  <c r="T22" i="2"/>
  <c r="T130" i="2"/>
  <c r="T25" i="2"/>
  <c r="T35" i="2"/>
  <c r="T51" i="2"/>
  <c r="T67" i="2"/>
  <c r="T83" i="2"/>
  <c r="T19" i="2"/>
  <c r="T89" i="2"/>
  <c r="T102" i="2"/>
  <c r="T120" i="2"/>
  <c r="T20" i="2"/>
  <c r="T42" i="2"/>
  <c r="T58" i="2"/>
  <c r="T74" i="2"/>
  <c r="T90" i="2"/>
  <c r="T93" i="2"/>
  <c r="T18" i="2"/>
  <c r="T128" i="2"/>
  <c r="T354" i="2"/>
  <c r="T21" i="2"/>
  <c r="T28" i="2"/>
  <c r="T15" i="2"/>
  <c r="T33" i="2"/>
  <c r="T41" i="2"/>
  <c r="T49" i="2"/>
  <c r="T57" i="2"/>
  <c r="T65" i="2"/>
  <c r="T73" i="2"/>
  <c r="T48" i="2"/>
  <c r="T56" i="2"/>
  <c r="T64" i="2"/>
  <c r="T72" i="2"/>
  <c r="T80" i="2"/>
  <c r="T88" i="2"/>
  <c r="T96" i="2"/>
  <c r="T116" i="2"/>
  <c r="T349" i="2"/>
  <c r="T98" i="2"/>
  <c r="T106" i="2"/>
  <c r="T325" i="2"/>
  <c r="T357" i="2"/>
  <c r="T108" i="2"/>
  <c r="T345" i="2"/>
  <c r="T103" i="2"/>
  <c r="T326" i="2"/>
  <c r="T358" i="2"/>
  <c r="T136" i="2"/>
  <c r="T144" i="2"/>
  <c r="T152" i="2"/>
  <c r="T160" i="2"/>
  <c r="T290" i="2"/>
  <c r="T243" i="2"/>
  <c r="T251" i="2"/>
  <c r="T259" i="2"/>
  <c r="T267" i="2"/>
  <c r="T293" i="2"/>
  <c r="T318" i="2"/>
  <c r="T245" i="2"/>
  <c r="T253" i="2"/>
  <c r="T261" i="2"/>
  <c r="T269" i="2"/>
  <c r="T322" i="2"/>
  <c r="T119" i="2"/>
  <c r="T127" i="2"/>
  <c r="T135" i="2"/>
  <c r="T143" i="2"/>
  <c r="T151" i="2"/>
  <c r="T159" i="2"/>
  <c r="T176" i="2"/>
  <c r="T169" i="2"/>
  <c r="T275" i="2"/>
  <c r="T283" i="2"/>
  <c r="T344" i="2"/>
  <c r="T332" i="2"/>
  <c r="T348" i="2"/>
  <c r="T364" i="2"/>
  <c r="T373" i="2"/>
  <c r="T370" i="2"/>
  <c r="T376" i="2"/>
  <c r="T118" i="2"/>
  <c r="T365" i="2"/>
  <c r="T29" i="2"/>
  <c r="T43" i="2"/>
  <c r="T59" i="2"/>
  <c r="T75" i="2"/>
  <c r="T91" i="2"/>
  <c r="T36" i="2"/>
  <c r="T110" i="2"/>
  <c r="T12" i="2"/>
  <c r="T34" i="2"/>
  <c r="T50" i="2"/>
  <c r="T66" i="2"/>
  <c r="T82" i="2"/>
  <c r="T32" i="2"/>
  <c r="T26" i="2"/>
  <c r="T45" i="2"/>
  <c r="T77" i="2"/>
  <c r="T60" i="2"/>
  <c r="T92" i="2"/>
  <c r="T362" i="2"/>
  <c r="T353" i="2"/>
  <c r="T334" i="2"/>
  <c r="T138" i="2"/>
  <c r="T154" i="2"/>
  <c r="T292" i="2"/>
  <c r="T246" i="2"/>
  <c r="T262" i="2"/>
  <c r="T170" i="2"/>
  <c r="T244" i="2"/>
  <c r="T339" i="2"/>
  <c r="T113" i="2"/>
  <c r="T129" i="2"/>
  <c r="T145" i="2"/>
  <c r="T161" i="2"/>
  <c r="T174" i="2"/>
  <c r="T168" i="2"/>
  <c r="T272" i="2"/>
  <c r="T277" i="2"/>
  <c r="T328" i="2"/>
  <c r="T282" i="2"/>
  <c r="T300" i="2"/>
  <c r="T308" i="2"/>
  <c r="T355" i="2"/>
  <c r="T351" i="2"/>
  <c r="T297" i="2"/>
  <c r="T305" i="2"/>
  <c r="T323" i="2"/>
  <c r="T352" i="2"/>
  <c r="T122" i="2"/>
  <c r="T30" i="2"/>
  <c r="T53" i="2"/>
  <c r="T68" i="2"/>
  <c r="T109" i="2"/>
  <c r="T100" i="2"/>
  <c r="T361" i="2"/>
  <c r="T342" i="2"/>
  <c r="T140" i="2"/>
  <c r="T156" i="2"/>
  <c r="T294" i="2"/>
  <c r="T239" i="2"/>
  <c r="T255" i="2"/>
  <c r="T271" i="2"/>
  <c r="T316" i="2"/>
  <c r="T249" i="2"/>
  <c r="T265" i="2"/>
  <c r="T115" i="2"/>
  <c r="T131" i="2"/>
  <c r="T147" i="2"/>
  <c r="T163" i="2"/>
  <c r="T268" i="2"/>
  <c r="T248" i="2"/>
  <c r="T287" i="2"/>
  <c r="T343" i="2"/>
  <c r="T369" i="2"/>
  <c r="T81" i="2"/>
  <c r="T324" i="2"/>
  <c r="T23" i="2"/>
  <c r="T61" i="2"/>
  <c r="T76" i="2"/>
  <c r="T330" i="2"/>
  <c r="T112" i="2"/>
  <c r="T107" i="2"/>
  <c r="T146" i="2"/>
  <c r="T162" i="2"/>
  <c r="T238" i="2"/>
  <c r="T254" i="2"/>
  <c r="T270" i="2"/>
  <c r="T167" i="2"/>
  <c r="T372" i="2"/>
  <c r="T121" i="2"/>
  <c r="T137" i="2"/>
  <c r="T153" i="2"/>
  <c r="T166" i="2"/>
  <c r="T288" i="2"/>
  <c r="T285" i="2"/>
  <c r="T274" i="2"/>
  <c r="T296" i="2"/>
  <c r="T304" i="2"/>
  <c r="T335" i="2"/>
  <c r="T366" i="2"/>
  <c r="T301" i="2"/>
  <c r="T309" i="2"/>
  <c r="T336" i="2"/>
  <c r="T367" i="2"/>
  <c r="T13" i="2"/>
  <c r="T37" i="2"/>
  <c r="T69" i="2"/>
  <c r="T52" i="2"/>
  <c r="T84" i="2"/>
  <c r="T124" i="2"/>
  <c r="T101" i="2"/>
  <c r="T341" i="2"/>
  <c r="T329" i="2"/>
  <c r="T111" i="2"/>
  <c r="T132" i="2"/>
  <c r="T148" i="2"/>
  <c r="T164" i="2"/>
  <c r="T320" i="2"/>
  <c r="T247" i="2"/>
  <c r="T263" i="2"/>
  <c r="T313" i="2"/>
  <c r="T312" i="2"/>
  <c r="T123" i="2"/>
  <c r="T327" i="2"/>
  <c r="T241" i="2"/>
  <c r="T139" i="2"/>
  <c r="T279" i="2"/>
  <c r="T374" i="2"/>
  <c r="T257" i="2"/>
  <c r="T155" i="2"/>
  <c r="T171" i="2"/>
  <c r="T359" i="2"/>
  <c r="T264" i="2"/>
  <c r="T375" i="2"/>
  <c r="T214" i="2"/>
  <c r="T182" i="2"/>
  <c r="T219" i="2"/>
  <c r="T195" i="2"/>
  <c r="T179" i="2"/>
  <c r="T226" i="2"/>
  <c r="T194" i="2"/>
  <c r="T223" i="2"/>
  <c r="T183" i="2"/>
  <c r="T209" i="2"/>
  <c r="T236" i="2"/>
  <c r="T220" i="2"/>
  <c r="T204" i="2"/>
  <c r="T188" i="2"/>
  <c r="T205" i="2"/>
  <c r="T229" i="2"/>
  <c r="T234" i="2"/>
  <c r="T202" i="2"/>
  <c r="T215" i="2"/>
  <c r="T191" i="2"/>
  <c r="T237" i="2"/>
  <c r="T206" i="2"/>
  <c r="T235" i="2"/>
  <c r="T197" i="2"/>
  <c r="T224" i="2"/>
  <c r="T208" i="2"/>
  <c r="T192" i="2"/>
  <c r="T217" i="2"/>
  <c r="T181" i="2"/>
  <c r="T201" i="2"/>
  <c r="T222" i="2"/>
  <c r="T198" i="2"/>
  <c r="T227" i="2"/>
  <c r="T203" i="2"/>
  <c r="T187" i="2"/>
  <c r="T213" i="2"/>
  <c r="T210" i="2"/>
  <c r="T186" i="2"/>
  <c r="T199" i="2"/>
  <c r="T233" i="2"/>
  <c r="T189" i="2"/>
  <c r="T228" i="2"/>
  <c r="T212" i="2"/>
  <c r="T196" i="2"/>
  <c r="T180" i="2"/>
  <c r="T185" i="2"/>
  <c r="T221" i="2"/>
  <c r="T218" i="2"/>
  <c r="T231" i="2"/>
  <c r="T207" i="2"/>
  <c r="T172" i="2"/>
  <c r="T230" i="2"/>
  <c r="T190" i="2"/>
  <c r="T211" i="2"/>
  <c r="T232" i="2"/>
  <c r="T216" i="2"/>
  <c r="T200" i="2"/>
  <c r="T184" i="2"/>
  <c r="T193" i="2"/>
  <c r="T225" i="2"/>
  <c r="T11" i="2"/>
  <c r="T10" i="2"/>
  <c r="H9" i="2"/>
  <c r="C6" i="2"/>
  <c r="D4" i="2"/>
  <c r="D5" i="2" s="1"/>
  <c r="N9" i="2"/>
  <c r="M9" i="2"/>
  <c r="N8" i="2"/>
  <c r="M8" i="2"/>
  <c r="P8" i="2" s="1"/>
  <c r="O382" i="2"/>
  <c r="R37" i="1"/>
  <c r="U16" i="1"/>
  <c r="R31" i="1"/>
  <c r="R23" i="1"/>
  <c r="S11" i="1"/>
  <c r="S10" i="1"/>
  <c r="R16" i="1"/>
  <c r="R32" i="1"/>
  <c r="R29" i="1"/>
  <c r="R28" i="1"/>
  <c r="R27" i="1"/>
  <c r="V8" i="1"/>
  <c r="V7" i="1"/>
  <c r="V6" i="1"/>
  <c r="V5" i="1"/>
  <c r="S9" i="1"/>
  <c r="R8" i="1"/>
  <c r="R7" i="1"/>
  <c r="R6" i="1"/>
  <c r="R5" i="1"/>
  <c r="V4" i="1"/>
  <c r="R10" i="1"/>
  <c r="R9" i="1"/>
  <c r="R4" i="1"/>
  <c r="R25" i="1"/>
  <c r="R24" i="1"/>
  <c r="L376" i="2" l="1"/>
  <c r="H375" i="2"/>
  <c r="Q375" i="2" s="1"/>
  <c r="L370" i="2"/>
  <c r="H369" i="2"/>
  <c r="Q369" i="2" s="1"/>
  <c r="H368" i="2"/>
  <c r="Q368" i="2" s="1"/>
  <c r="H367" i="2"/>
  <c r="Q367" i="2" s="1"/>
  <c r="H366" i="2"/>
  <c r="Q366" i="2" s="1"/>
  <c r="L363" i="2"/>
  <c r="H357" i="2"/>
  <c r="Q357" i="2" s="1"/>
  <c r="H356" i="2"/>
  <c r="Q356" i="2" s="1"/>
  <c r="H355" i="2"/>
  <c r="Q355" i="2" s="1"/>
  <c r="L354" i="2"/>
  <c r="H349" i="2"/>
  <c r="Q349" i="2" s="1"/>
  <c r="H348" i="2"/>
  <c r="Q348" i="2" s="1"/>
  <c r="H346" i="2"/>
  <c r="Q346" i="2" s="1"/>
  <c r="L345" i="2"/>
  <c r="L344" i="2"/>
  <c r="H343" i="2"/>
  <c r="Q343" i="2" s="1"/>
  <c r="L342" i="2"/>
  <c r="H337" i="2"/>
  <c r="Q337" i="2" s="1"/>
  <c r="H336" i="2"/>
  <c r="Q336" i="2" s="1"/>
  <c r="H335" i="2"/>
  <c r="Q335" i="2" s="1"/>
  <c r="L334" i="2"/>
  <c r="L331" i="2"/>
  <c r="H325" i="2"/>
  <c r="Q325" i="2" s="1"/>
  <c r="L323" i="2"/>
  <c r="H318" i="2"/>
  <c r="Q318" i="2" s="1"/>
  <c r="L317" i="2"/>
  <c r="H316" i="2"/>
  <c r="Q316" i="2" s="1"/>
  <c r="H315" i="2"/>
  <c r="Q315" i="2" s="1"/>
  <c r="H313" i="2"/>
  <c r="Q313" i="2" s="1"/>
  <c r="H312" i="2"/>
  <c r="Q312" i="2" s="1"/>
  <c r="H311" i="2"/>
  <c r="Q311" i="2" s="1"/>
  <c r="H310" i="2"/>
  <c r="Q310" i="2" s="1"/>
  <c r="H309" i="2"/>
  <c r="Q309" i="2" s="1"/>
  <c r="H308" i="2"/>
  <c r="Q308" i="2" s="1"/>
  <c r="H307" i="2"/>
  <c r="Q307" i="2" s="1"/>
  <c r="H306" i="2"/>
  <c r="Q306" i="2" s="1"/>
  <c r="H305" i="2"/>
  <c r="Q305" i="2" s="1"/>
  <c r="H304" i="2"/>
  <c r="Q304" i="2" s="1"/>
  <c r="H303" i="2"/>
  <c r="Q303" i="2" s="1"/>
  <c r="H302" i="2"/>
  <c r="Q302" i="2" s="1"/>
  <c r="H301" i="2"/>
  <c r="Q301" i="2" s="1"/>
  <c r="H300" i="2"/>
  <c r="Q300" i="2" s="1"/>
  <c r="H299" i="2"/>
  <c r="Q299" i="2" s="1"/>
  <c r="H298" i="2"/>
  <c r="Q298" i="2" s="1"/>
  <c r="H297" i="2"/>
  <c r="Q297" i="2" s="1"/>
  <c r="H296" i="2"/>
  <c r="Q296" i="2" s="1"/>
  <c r="H295" i="2"/>
  <c r="Q295" i="2" s="1"/>
  <c r="H294" i="2"/>
  <c r="Q294" i="2" s="1"/>
  <c r="H293" i="2"/>
  <c r="Q293" i="2" s="1"/>
  <c r="H292" i="2"/>
  <c r="Q292" i="2" s="1"/>
  <c r="H291" i="2"/>
  <c r="Q291" i="2" s="1"/>
  <c r="H290" i="2"/>
  <c r="Q290" i="2" s="1"/>
  <c r="H289" i="2"/>
  <c r="Q289" i="2" s="1"/>
  <c r="H288" i="2"/>
  <c r="Q288" i="2" s="1"/>
  <c r="L283" i="2"/>
  <c r="H282" i="2"/>
  <c r="Q282" i="2" s="1"/>
  <c r="H281" i="2"/>
  <c r="Q281" i="2" s="1"/>
  <c r="L375" i="2"/>
  <c r="H374" i="2"/>
  <c r="Q374" i="2" s="1"/>
  <c r="L369" i="2"/>
  <c r="L368" i="2"/>
  <c r="L367" i="2"/>
  <c r="L366" i="2"/>
  <c r="H361" i="2"/>
  <c r="Q361" i="2" s="1"/>
  <c r="H360" i="2"/>
  <c r="Q360" i="2" s="1"/>
  <c r="H358" i="2"/>
  <c r="Q358" i="2" s="1"/>
  <c r="L357" i="2"/>
  <c r="L356" i="2"/>
  <c r="L355" i="2"/>
  <c r="H350" i="2"/>
  <c r="Q350" i="2" s="1"/>
  <c r="L349" i="2"/>
  <c r="L348" i="2"/>
  <c r="H347" i="2"/>
  <c r="Q347" i="2" s="1"/>
  <c r="L346" i="2"/>
  <c r="L343" i="2"/>
  <c r="H338" i="2"/>
  <c r="Q338" i="2" s="1"/>
  <c r="L337" i="2"/>
  <c r="L336" i="2"/>
  <c r="L335" i="2"/>
  <c r="H329" i="2"/>
  <c r="Q329" i="2" s="1"/>
  <c r="H328" i="2"/>
  <c r="Q328" i="2" s="1"/>
  <c r="H326" i="2"/>
  <c r="Q326" i="2" s="1"/>
  <c r="L325" i="2"/>
  <c r="H321" i="2"/>
  <c r="Q321" i="2" s="1"/>
  <c r="L318" i="2"/>
  <c r="L316" i="2"/>
  <c r="L315" i="2"/>
  <c r="H314" i="2"/>
  <c r="Q314" i="2" s="1"/>
  <c r="L313" i="2"/>
  <c r="L312" i="2"/>
  <c r="L311" i="2"/>
  <c r="L310" i="2"/>
  <c r="L309" i="2"/>
  <c r="L308" i="2"/>
  <c r="L307" i="2"/>
  <c r="L306" i="2"/>
  <c r="L305" i="2"/>
  <c r="L304" i="2"/>
  <c r="L303" i="2"/>
  <c r="L302" i="2"/>
  <c r="L301" i="2"/>
  <c r="L300" i="2"/>
  <c r="L299" i="2"/>
  <c r="L298" i="2"/>
  <c r="L297" i="2"/>
  <c r="L296" i="2"/>
  <c r="L295" i="2"/>
  <c r="L294" i="2"/>
  <c r="L293" i="2"/>
  <c r="L292" i="2"/>
  <c r="L291" i="2"/>
  <c r="L290" i="2"/>
  <c r="L289" i="2"/>
  <c r="L288" i="2"/>
  <c r="H287" i="2"/>
  <c r="Q287" i="2" s="1"/>
  <c r="H377" i="2"/>
  <c r="Q377" i="2" s="1"/>
  <c r="L374" i="2"/>
  <c r="H373" i="2"/>
  <c r="Q373" i="2" s="1"/>
  <c r="H372" i="2"/>
  <c r="Q372" i="2" s="1"/>
  <c r="H371" i="2"/>
  <c r="Q371" i="2" s="1"/>
  <c r="H365" i="2"/>
  <c r="Q365" i="2" s="1"/>
  <c r="H364" i="2"/>
  <c r="Q364" i="2" s="1"/>
  <c r="H362" i="2"/>
  <c r="Q362" i="2" s="1"/>
  <c r="L361" i="2"/>
  <c r="L360" i="2"/>
  <c r="H359" i="2"/>
  <c r="Q359" i="2" s="1"/>
  <c r="L358" i="2"/>
  <c r="H353" i="2"/>
  <c r="Q353" i="2" s="1"/>
  <c r="H352" i="2"/>
  <c r="Q352" i="2" s="1"/>
  <c r="H351" i="2"/>
  <c r="Q351" i="2" s="1"/>
  <c r="L350" i="2"/>
  <c r="L347" i="2"/>
  <c r="H341" i="2"/>
  <c r="Q341" i="2" s="1"/>
  <c r="H340" i="2"/>
  <c r="Q340" i="2" s="1"/>
  <c r="H339" i="2"/>
  <c r="Q339" i="2" s="1"/>
  <c r="L338" i="2"/>
  <c r="H333" i="2"/>
  <c r="Q333" i="2" s="1"/>
  <c r="H332" i="2"/>
  <c r="Q332" i="2" s="1"/>
  <c r="H330" i="2"/>
  <c r="Q330" i="2" s="1"/>
  <c r="L329" i="2"/>
  <c r="L328" i="2"/>
  <c r="H327" i="2"/>
  <c r="Q327" i="2" s="1"/>
  <c r="L326" i="2"/>
  <c r="H324" i="2"/>
  <c r="Q324" i="2" s="1"/>
  <c r="H322" i="2"/>
  <c r="Q322" i="2" s="1"/>
  <c r="L321" i="2"/>
  <c r="H320" i="2"/>
  <c r="Q320" i="2" s="1"/>
  <c r="H319" i="2"/>
  <c r="Q319" i="2" s="1"/>
  <c r="L314" i="2"/>
  <c r="L287" i="2"/>
  <c r="H286" i="2"/>
  <c r="Q286" i="2" s="1"/>
  <c r="H285" i="2"/>
  <c r="Q285" i="2" s="1"/>
  <c r="H284" i="2"/>
  <c r="Q284" i="2" s="1"/>
  <c r="L279" i="2"/>
  <c r="H278" i="2"/>
  <c r="Q278" i="2" s="1"/>
  <c r="H277" i="2"/>
  <c r="Q277" i="2" s="1"/>
  <c r="H276" i="2"/>
  <c r="Q276" i="2" s="1"/>
  <c r="L271" i="2"/>
  <c r="H269" i="2"/>
  <c r="Q269" i="2" s="1"/>
  <c r="H268" i="2"/>
  <c r="Q268" i="2" s="1"/>
  <c r="L266" i="2"/>
  <c r="L263" i="2"/>
  <c r="H261" i="2"/>
  <c r="Q261" i="2" s="1"/>
  <c r="H260" i="2"/>
  <c r="Q260" i="2" s="1"/>
  <c r="L377" i="2"/>
  <c r="L372" i="2"/>
  <c r="H370" i="2"/>
  <c r="Q370" i="2" s="1"/>
  <c r="L364" i="2"/>
  <c r="L352" i="2"/>
  <c r="L340" i="2"/>
  <c r="L324" i="2"/>
  <c r="L319" i="2"/>
  <c r="L285" i="2"/>
  <c r="L280" i="2"/>
  <c r="L277" i="2"/>
  <c r="H270" i="2"/>
  <c r="Q270" i="2" s="1"/>
  <c r="L269" i="2"/>
  <c r="H262" i="2"/>
  <c r="Q262" i="2" s="1"/>
  <c r="L261" i="2"/>
  <c r="H258" i="2"/>
  <c r="Q258" i="2" s="1"/>
  <c r="L257" i="2"/>
  <c r="L256" i="2"/>
  <c r="H255" i="2"/>
  <c r="Q255" i="2" s="1"/>
  <c r="H250" i="2"/>
  <c r="Q250" i="2" s="1"/>
  <c r="L249" i="2"/>
  <c r="L248" i="2"/>
  <c r="H247" i="2"/>
  <c r="Q247" i="2" s="1"/>
  <c r="H242" i="2"/>
  <c r="Q242" i="2" s="1"/>
  <c r="L241" i="2"/>
  <c r="L240" i="2"/>
  <c r="H239" i="2"/>
  <c r="Q239" i="2" s="1"/>
  <c r="H235" i="2"/>
  <c r="Q235" i="2" s="1"/>
  <c r="L234" i="2"/>
  <c r="H231" i="2"/>
  <c r="Q231" i="2" s="1"/>
  <c r="L230" i="2"/>
  <c r="H227" i="2"/>
  <c r="Q227" i="2" s="1"/>
  <c r="L226" i="2"/>
  <c r="H223" i="2"/>
  <c r="Q223" i="2" s="1"/>
  <c r="L222" i="2"/>
  <c r="H219" i="2"/>
  <c r="Q219" i="2" s="1"/>
  <c r="L218" i="2"/>
  <c r="H215" i="2"/>
  <c r="Q215" i="2" s="1"/>
  <c r="L214" i="2"/>
  <c r="H211" i="2"/>
  <c r="Q211" i="2" s="1"/>
  <c r="L210" i="2"/>
  <c r="H207" i="2"/>
  <c r="Q207" i="2" s="1"/>
  <c r="L206" i="2"/>
  <c r="H203" i="2"/>
  <c r="Q203" i="2" s="1"/>
  <c r="L202" i="2"/>
  <c r="H199" i="2"/>
  <c r="Q199" i="2" s="1"/>
  <c r="L198" i="2"/>
  <c r="H195" i="2"/>
  <c r="Q195" i="2" s="1"/>
  <c r="L194" i="2"/>
  <c r="H191" i="2"/>
  <c r="Q191" i="2" s="1"/>
  <c r="L190" i="2"/>
  <c r="H187" i="2"/>
  <c r="Q187" i="2" s="1"/>
  <c r="L186" i="2"/>
  <c r="H183" i="2"/>
  <c r="Q183" i="2" s="1"/>
  <c r="L182" i="2"/>
  <c r="H179" i="2"/>
  <c r="Q179" i="2" s="1"/>
  <c r="L178" i="2"/>
  <c r="L177" i="2"/>
  <c r="L176" i="2"/>
  <c r="L175" i="2"/>
  <c r="H174" i="2"/>
  <c r="Q174" i="2" s="1"/>
  <c r="L165" i="2"/>
  <c r="L164" i="2"/>
  <c r="L163" i="2"/>
  <c r="L162" i="2"/>
  <c r="L161" i="2"/>
  <c r="L160" i="2"/>
  <c r="L159" i="2"/>
  <c r="L158" i="2"/>
  <c r="L157" i="2"/>
  <c r="L156" i="2"/>
  <c r="L155" i="2"/>
  <c r="L154" i="2"/>
  <c r="L153" i="2"/>
  <c r="L152" i="2"/>
  <c r="L151" i="2"/>
  <c r="L150" i="2"/>
  <c r="L149" i="2"/>
  <c r="L148" i="2"/>
  <c r="L147" i="2"/>
  <c r="L146" i="2"/>
  <c r="L145" i="2"/>
  <c r="L144" i="2"/>
  <c r="L143" i="2"/>
  <c r="L142" i="2"/>
  <c r="L141" i="2"/>
  <c r="L140" i="2"/>
  <c r="L139" i="2"/>
  <c r="L138" i="2"/>
  <c r="L137" i="2"/>
  <c r="L136" i="2"/>
  <c r="L135" i="2"/>
  <c r="L134" i="2"/>
  <c r="L133" i="2"/>
  <c r="L132" i="2"/>
  <c r="L131" i="2"/>
  <c r="L130" i="2"/>
  <c r="L129" i="2"/>
  <c r="L128" i="2"/>
  <c r="L127" i="2"/>
  <c r="L126" i="2"/>
  <c r="L125" i="2"/>
  <c r="L124" i="2"/>
  <c r="L123" i="2"/>
  <c r="L122" i="2"/>
  <c r="H376" i="2"/>
  <c r="Q376" i="2" s="1"/>
  <c r="L373" i="2"/>
  <c r="L365" i="2"/>
  <c r="H363" i="2"/>
  <c r="Q363" i="2" s="1"/>
  <c r="L362" i="2"/>
  <c r="H354" i="2"/>
  <c r="Q354" i="2" s="1"/>
  <c r="L353" i="2"/>
  <c r="H342" i="2"/>
  <c r="Q342" i="2" s="1"/>
  <c r="L341" i="2"/>
  <c r="L332" i="2"/>
  <c r="H323" i="2"/>
  <c r="Q323" i="2" s="1"/>
  <c r="L322" i="2"/>
  <c r="L320" i="2"/>
  <c r="L286" i="2"/>
  <c r="H283" i="2"/>
  <c r="Q283" i="2" s="1"/>
  <c r="L281" i="2"/>
  <c r="L278" i="2"/>
  <c r="L270" i="2"/>
  <c r="L262" i="2"/>
  <c r="L258" i="2"/>
  <c r="L255" i="2"/>
  <c r="H253" i="2"/>
  <c r="Q253" i="2" s="1"/>
  <c r="H252" i="2"/>
  <c r="Q252" i="2" s="1"/>
  <c r="L250" i="2"/>
  <c r="L247" i="2"/>
  <c r="H245" i="2"/>
  <c r="Q245" i="2" s="1"/>
  <c r="H244" i="2"/>
  <c r="Q244" i="2" s="1"/>
  <c r="L242" i="2"/>
  <c r="L239" i="2"/>
  <c r="H236" i="2"/>
  <c r="Q236" i="2" s="1"/>
  <c r="L235" i="2"/>
  <c r="H232" i="2"/>
  <c r="Q232" i="2" s="1"/>
  <c r="L231" i="2"/>
  <c r="H228" i="2"/>
  <c r="Q228" i="2" s="1"/>
  <c r="L227" i="2"/>
  <c r="H224" i="2"/>
  <c r="Q224" i="2" s="1"/>
  <c r="L223" i="2"/>
  <c r="H220" i="2"/>
  <c r="Q220" i="2" s="1"/>
  <c r="L219" i="2"/>
  <c r="H216" i="2"/>
  <c r="Q216" i="2" s="1"/>
  <c r="L215" i="2"/>
  <c r="H212" i="2"/>
  <c r="Q212" i="2" s="1"/>
  <c r="L211" i="2"/>
  <c r="H208" i="2"/>
  <c r="Q208" i="2" s="1"/>
  <c r="L207" i="2"/>
  <c r="H204" i="2"/>
  <c r="Q204" i="2" s="1"/>
  <c r="L203" i="2"/>
  <c r="H200" i="2"/>
  <c r="Q200" i="2" s="1"/>
  <c r="L199" i="2"/>
  <c r="H196" i="2"/>
  <c r="Q196" i="2" s="1"/>
  <c r="L195" i="2"/>
  <c r="H192" i="2"/>
  <c r="Q192" i="2" s="1"/>
  <c r="L191" i="2"/>
  <c r="H188" i="2"/>
  <c r="Q188" i="2" s="1"/>
  <c r="L187" i="2"/>
  <c r="H184" i="2"/>
  <c r="Q184" i="2" s="1"/>
  <c r="L183" i="2"/>
  <c r="H180" i="2"/>
  <c r="Q180" i="2" s="1"/>
  <c r="L179" i="2"/>
  <c r="L174" i="2"/>
  <c r="H173" i="2"/>
  <c r="Q173" i="2" s="1"/>
  <c r="H172" i="2"/>
  <c r="Q172" i="2" s="1"/>
  <c r="H170" i="2"/>
  <c r="Q170" i="2" s="1"/>
  <c r="H169" i="2"/>
  <c r="Q169" i="2" s="1"/>
  <c r="H168" i="2"/>
  <c r="Q168" i="2" s="1"/>
  <c r="H167" i="2"/>
  <c r="Q167" i="2" s="1"/>
  <c r="L112" i="2"/>
  <c r="L110" i="2"/>
  <c r="L108" i="2"/>
  <c r="L106" i="2"/>
  <c r="L104" i="2"/>
  <c r="L102" i="2"/>
  <c r="L100" i="2"/>
  <c r="H317" i="2"/>
  <c r="Q317" i="2" s="1"/>
  <c r="H271" i="2"/>
  <c r="Q271" i="2" s="1"/>
  <c r="L267" i="2"/>
  <c r="H266" i="2"/>
  <c r="Q266" i="2" s="1"/>
  <c r="L265" i="2"/>
  <c r="L264" i="2"/>
  <c r="L251" i="2"/>
  <c r="H249" i="2"/>
  <c r="Q249" i="2" s="1"/>
  <c r="H246" i="2"/>
  <c r="Q246" i="2" s="1"/>
  <c r="L245" i="2"/>
  <c r="H176" i="2"/>
  <c r="Q176" i="2" s="1"/>
  <c r="L173" i="2"/>
  <c r="H171" i="2"/>
  <c r="Q171" i="2" s="1"/>
  <c r="L170" i="2"/>
  <c r="H165" i="2"/>
  <c r="Q165" i="2" s="1"/>
  <c r="H161" i="2"/>
  <c r="Q161" i="2" s="1"/>
  <c r="H157" i="2"/>
  <c r="Q157" i="2" s="1"/>
  <c r="H153" i="2"/>
  <c r="Q153" i="2" s="1"/>
  <c r="H149" i="2"/>
  <c r="Q149" i="2" s="1"/>
  <c r="H145" i="2"/>
  <c r="Q145" i="2" s="1"/>
  <c r="H141" i="2"/>
  <c r="Q141" i="2" s="1"/>
  <c r="H137" i="2"/>
  <c r="Q137" i="2" s="1"/>
  <c r="H133" i="2"/>
  <c r="Q133" i="2" s="1"/>
  <c r="H129" i="2"/>
  <c r="Q129" i="2" s="1"/>
  <c r="H125" i="2"/>
  <c r="Q125" i="2" s="1"/>
  <c r="L111" i="2"/>
  <c r="H110" i="2"/>
  <c r="Q110" i="2" s="1"/>
  <c r="H105" i="2"/>
  <c r="Q105" i="2" s="1"/>
  <c r="L103" i="2"/>
  <c r="H102" i="2"/>
  <c r="Q102" i="2" s="1"/>
  <c r="L98" i="2"/>
  <c r="L96" i="2"/>
  <c r="L94" i="2"/>
  <c r="L92" i="2"/>
  <c r="L90" i="2"/>
  <c r="L88" i="2"/>
  <c r="L86" i="2"/>
  <c r="L84" i="2"/>
  <c r="L82" i="2"/>
  <c r="L80" i="2"/>
  <c r="L78" i="2"/>
  <c r="L76" i="2"/>
  <c r="L74" i="2"/>
  <c r="L72" i="2"/>
  <c r="L70" i="2"/>
  <c r="L68" i="2"/>
  <c r="L66" i="2"/>
  <c r="L64" i="2"/>
  <c r="L62" i="2"/>
  <c r="L60" i="2"/>
  <c r="L58" i="2"/>
  <c r="L56" i="2"/>
  <c r="L54" i="2"/>
  <c r="L52" i="2"/>
  <c r="L50" i="2"/>
  <c r="L48" i="2"/>
  <c r="L46" i="2"/>
  <c r="L44" i="2"/>
  <c r="L42" i="2"/>
  <c r="L40" i="2"/>
  <c r="L38" i="2"/>
  <c r="L36" i="2"/>
  <c r="L34" i="2"/>
  <c r="L32" i="2"/>
  <c r="L30" i="2"/>
  <c r="L28" i="2"/>
  <c r="L26" i="2"/>
  <c r="L24" i="2"/>
  <c r="L22" i="2"/>
  <c r="L20" i="2"/>
  <c r="L18" i="2"/>
  <c r="L16" i="2"/>
  <c r="L14" i="2"/>
  <c r="L12" i="2"/>
  <c r="L10" i="2"/>
  <c r="L275" i="2"/>
  <c r="H331" i="2"/>
  <c r="Q331" i="2" s="1"/>
  <c r="L330" i="2"/>
  <c r="L284" i="2"/>
  <c r="H280" i="2"/>
  <c r="Q280" i="2" s="1"/>
  <c r="H279" i="2"/>
  <c r="Q279" i="2" s="1"/>
  <c r="H275" i="2"/>
  <c r="Q275" i="2" s="1"/>
  <c r="H274" i="2"/>
  <c r="Q274" i="2" s="1"/>
  <c r="H273" i="2"/>
  <c r="Q273" i="2" s="1"/>
  <c r="H272" i="2"/>
  <c r="Q272" i="2" s="1"/>
  <c r="L268" i="2"/>
  <c r="H259" i="2"/>
  <c r="Q259" i="2" s="1"/>
  <c r="H256" i="2"/>
  <c r="Q256" i="2" s="1"/>
  <c r="L252" i="2"/>
  <c r="L246" i="2"/>
  <c r="H243" i="2"/>
  <c r="Q243" i="2" s="1"/>
  <c r="H240" i="2"/>
  <c r="Q240" i="2" s="1"/>
  <c r="H237" i="2"/>
  <c r="Q237" i="2" s="1"/>
  <c r="L236" i="2"/>
  <c r="H233" i="2"/>
  <c r="Q233" i="2" s="1"/>
  <c r="L232" i="2"/>
  <c r="H229" i="2"/>
  <c r="Q229" i="2" s="1"/>
  <c r="L228" i="2"/>
  <c r="H225" i="2"/>
  <c r="Q225" i="2" s="1"/>
  <c r="L224" i="2"/>
  <c r="H221" i="2"/>
  <c r="Q221" i="2" s="1"/>
  <c r="L220" i="2"/>
  <c r="H217" i="2"/>
  <c r="Q217" i="2" s="1"/>
  <c r="L216" i="2"/>
  <c r="H213" i="2"/>
  <c r="Q213" i="2" s="1"/>
  <c r="L212" i="2"/>
  <c r="H209" i="2"/>
  <c r="Q209" i="2" s="1"/>
  <c r="L208" i="2"/>
  <c r="H205" i="2"/>
  <c r="Q205" i="2" s="1"/>
  <c r="L204" i="2"/>
  <c r="H201" i="2"/>
  <c r="Q201" i="2" s="1"/>
  <c r="L200" i="2"/>
  <c r="H197" i="2"/>
  <c r="Q197" i="2" s="1"/>
  <c r="L196" i="2"/>
  <c r="H193" i="2"/>
  <c r="Q193" i="2" s="1"/>
  <c r="L192" i="2"/>
  <c r="H189" i="2"/>
  <c r="Q189" i="2" s="1"/>
  <c r="L188" i="2"/>
  <c r="H185" i="2"/>
  <c r="Q185" i="2" s="1"/>
  <c r="L184" i="2"/>
  <c r="H181" i="2"/>
  <c r="Q181" i="2" s="1"/>
  <c r="L180" i="2"/>
  <c r="H177" i="2"/>
  <c r="Q177" i="2" s="1"/>
  <c r="L171" i="2"/>
  <c r="L168" i="2"/>
  <c r="H166" i="2"/>
  <c r="Q166" i="2" s="1"/>
  <c r="H162" i="2"/>
  <c r="Q162" i="2" s="1"/>
  <c r="H158" i="2"/>
  <c r="Q158" i="2" s="1"/>
  <c r="H154" i="2"/>
  <c r="Q154" i="2" s="1"/>
  <c r="H150" i="2"/>
  <c r="Q150" i="2" s="1"/>
  <c r="H146" i="2"/>
  <c r="Q146" i="2" s="1"/>
  <c r="H142" i="2"/>
  <c r="Q142" i="2" s="1"/>
  <c r="H138" i="2"/>
  <c r="Q138" i="2" s="1"/>
  <c r="H134" i="2"/>
  <c r="Q134" i="2" s="1"/>
  <c r="H130" i="2"/>
  <c r="Q130" i="2" s="1"/>
  <c r="H126" i="2"/>
  <c r="Q126" i="2" s="1"/>
  <c r="H122" i="2"/>
  <c r="Q122" i="2" s="1"/>
  <c r="H121" i="2"/>
  <c r="Q121" i="2" s="1"/>
  <c r="H120" i="2"/>
  <c r="Q120" i="2" s="1"/>
  <c r="H119" i="2"/>
  <c r="Q119" i="2" s="1"/>
  <c r="H118" i="2"/>
  <c r="Q118" i="2" s="1"/>
  <c r="H117" i="2"/>
  <c r="Q117" i="2" s="1"/>
  <c r="H116" i="2"/>
  <c r="Q116" i="2" s="1"/>
  <c r="H115" i="2"/>
  <c r="Q115" i="2" s="1"/>
  <c r="H114" i="2"/>
  <c r="Q114" i="2" s="1"/>
  <c r="H113" i="2"/>
  <c r="Q113" i="2" s="1"/>
  <c r="H112" i="2"/>
  <c r="Q112" i="2" s="1"/>
  <c r="H107" i="2"/>
  <c r="Q107" i="2" s="1"/>
  <c r="L105" i="2"/>
  <c r="H104" i="2"/>
  <c r="Q104" i="2" s="1"/>
  <c r="H99" i="2"/>
  <c r="Q99" i="2" s="1"/>
  <c r="H97" i="2"/>
  <c r="Q97" i="2" s="1"/>
  <c r="H95" i="2"/>
  <c r="Q95" i="2" s="1"/>
  <c r="H93" i="2"/>
  <c r="Q93" i="2" s="1"/>
  <c r="H91" i="2"/>
  <c r="Q91" i="2" s="1"/>
  <c r="H89" i="2"/>
  <c r="Q89" i="2" s="1"/>
  <c r="H87" i="2"/>
  <c r="Q87" i="2" s="1"/>
  <c r="H85" i="2"/>
  <c r="Q85" i="2" s="1"/>
  <c r="H83" i="2"/>
  <c r="Q83" i="2" s="1"/>
  <c r="H81" i="2"/>
  <c r="Q81" i="2" s="1"/>
  <c r="H79" i="2"/>
  <c r="Q79" i="2" s="1"/>
  <c r="H77" i="2"/>
  <c r="Q77" i="2" s="1"/>
  <c r="H75" i="2"/>
  <c r="Q75" i="2" s="1"/>
  <c r="H73" i="2"/>
  <c r="Q73" i="2" s="1"/>
  <c r="H71" i="2"/>
  <c r="Q71" i="2" s="1"/>
  <c r="H69" i="2"/>
  <c r="Q69" i="2" s="1"/>
  <c r="H67" i="2"/>
  <c r="Q67" i="2" s="1"/>
  <c r="H65" i="2"/>
  <c r="Q65" i="2" s="1"/>
  <c r="H63" i="2"/>
  <c r="Q63" i="2" s="1"/>
  <c r="H61" i="2"/>
  <c r="Q61" i="2" s="1"/>
  <c r="H59" i="2"/>
  <c r="Q59" i="2" s="1"/>
  <c r="H57" i="2"/>
  <c r="Q57" i="2" s="1"/>
  <c r="H55" i="2"/>
  <c r="Q55" i="2" s="1"/>
  <c r="H53" i="2"/>
  <c r="Q53" i="2" s="1"/>
  <c r="H51" i="2"/>
  <c r="Q51" i="2" s="1"/>
  <c r="H49" i="2"/>
  <c r="Q49" i="2" s="1"/>
  <c r="H47" i="2"/>
  <c r="Q47" i="2" s="1"/>
  <c r="H45" i="2"/>
  <c r="Q45" i="2" s="1"/>
  <c r="H43" i="2"/>
  <c r="Q43" i="2" s="1"/>
  <c r="H41" i="2"/>
  <c r="Q41" i="2" s="1"/>
  <c r="H39" i="2"/>
  <c r="Q39" i="2" s="1"/>
  <c r="H37" i="2"/>
  <c r="Q37" i="2" s="1"/>
  <c r="H35" i="2"/>
  <c r="Q35" i="2" s="1"/>
  <c r="H33" i="2"/>
  <c r="Q33" i="2" s="1"/>
  <c r="H31" i="2"/>
  <c r="Q31" i="2" s="1"/>
  <c r="H29" i="2"/>
  <c r="Q29" i="2" s="1"/>
  <c r="H27" i="2"/>
  <c r="Q27" i="2" s="1"/>
  <c r="H25" i="2"/>
  <c r="Q25" i="2" s="1"/>
  <c r="H23" i="2"/>
  <c r="Q23" i="2" s="1"/>
  <c r="H21" i="2"/>
  <c r="Q21" i="2" s="1"/>
  <c r="H19" i="2"/>
  <c r="Q19" i="2" s="1"/>
  <c r="H17" i="2"/>
  <c r="Q17" i="2" s="1"/>
  <c r="H15" i="2"/>
  <c r="Q15" i="2" s="1"/>
  <c r="H13" i="2"/>
  <c r="Q13" i="2" s="1"/>
  <c r="H11" i="2"/>
  <c r="Q11" i="2" s="1"/>
  <c r="L359" i="2"/>
  <c r="H344" i="2"/>
  <c r="Q344" i="2" s="1"/>
  <c r="H334" i="2"/>
  <c r="Q334" i="2" s="1"/>
  <c r="L333" i="2"/>
  <c r="L327" i="2"/>
  <c r="L282" i="2"/>
  <c r="L274" i="2"/>
  <c r="L273" i="2"/>
  <c r="L272" i="2"/>
  <c r="H263" i="2"/>
  <c r="Q263" i="2" s="1"/>
  <c r="L259" i="2"/>
  <c r="H257" i="2"/>
  <c r="Q257" i="2" s="1"/>
  <c r="H254" i="2"/>
  <c r="Q254" i="2" s="1"/>
  <c r="L253" i="2"/>
  <c r="L243" i="2"/>
  <c r="H241" i="2"/>
  <c r="Q241" i="2" s="1"/>
  <c r="H238" i="2"/>
  <c r="Q238" i="2" s="1"/>
  <c r="L237" i="2"/>
  <c r="H234" i="2"/>
  <c r="Q234" i="2" s="1"/>
  <c r="L233" i="2"/>
  <c r="H230" i="2"/>
  <c r="Q230" i="2" s="1"/>
  <c r="L229" i="2"/>
  <c r="H226" i="2"/>
  <c r="Q226" i="2" s="1"/>
  <c r="L225" i="2"/>
  <c r="H222" i="2"/>
  <c r="Q222" i="2" s="1"/>
  <c r="L221" i="2"/>
  <c r="H218" i="2"/>
  <c r="Q218" i="2" s="1"/>
  <c r="L217" i="2"/>
  <c r="H214" i="2"/>
  <c r="Q214" i="2" s="1"/>
  <c r="L213" i="2"/>
  <c r="H210" i="2"/>
  <c r="Q210" i="2" s="1"/>
  <c r="L209" i="2"/>
  <c r="H206" i="2"/>
  <c r="Q206" i="2" s="1"/>
  <c r="L205" i="2"/>
  <c r="H202" i="2"/>
  <c r="Q202" i="2" s="1"/>
  <c r="L201" i="2"/>
  <c r="H198" i="2"/>
  <c r="Q198" i="2" s="1"/>
  <c r="L197" i="2"/>
  <c r="H194" i="2"/>
  <c r="Q194" i="2" s="1"/>
  <c r="L193" i="2"/>
  <c r="H190" i="2"/>
  <c r="Q190" i="2" s="1"/>
  <c r="H345" i="2"/>
  <c r="Q345" i="2" s="1"/>
  <c r="L276" i="2"/>
  <c r="L260" i="2"/>
  <c r="L244" i="2"/>
  <c r="H163" i="2"/>
  <c r="Q163" i="2" s="1"/>
  <c r="H155" i="2"/>
  <c r="Q155" i="2" s="1"/>
  <c r="H147" i="2"/>
  <c r="Q147" i="2" s="1"/>
  <c r="H139" i="2"/>
  <c r="Q139" i="2" s="1"/>
  <c r="H131" i="2"/>
  <c r="Q131" i="2" s="1"/>
  <c r="H123" i="2"/>
  <c r="Q123" i="2" s="1"/>
  <c r="L118" i="2"/>
  <c r="L114" i="2"/>
  <c r="L109" i="2"/>
  <c r="H108" i="2"/>
  <c r="Q108" i="2" s="1"/>
  <c r="H98" i="2"/>
  <c r="Q98" i="2" s="1"/>
  <c r="H94" i="2"/>
  <c r="Q94" i="2" s="1"/>
  <c r="H90" i="2"/>
  <c r="Q90" i="2" s="1"/>
  <c r="H86" i="2"/>
  <c r="Q86" i="2" s="1"/>
  <c r="H82" i="2"/>
  <c r="Q82" i="2" s="1"/>
  <c r="H78" i="2"/>
  <c r="Q78" i="2" s="1"/>
  <c r="H74" i="2"/>
  <c r="Q74" i="2" s="1"/>
  <c r="H70" i="2"/>
  <c r="Q70" i="2" s="1"/>
  <c r="H66" i="2"/>
  <c r="Q66" i="2" s="1"/>
  <c r="H62" i="2"/>
  <c r="Q62" i="2" s="1"/>
  <c r="H58" i="2"/>
  <c r="Q58" i="2" s="1"/>
  <c r="H54" i="2"/>
  <c r="Q54" i="2" s="1"/>
  <c r="H50" i="2"/>
  <c r="Q50" i="2" s="1"/>
  <c r="H46" i="2"/>
  <c r="Q46" i="2" s="1"/>
  <c r="H42" i="2"/>
  <c r="Q42" i="2" s="1"/>
  <c r="H38" i="2"/>
  <c r="Q38" i="2" s="1"/>
  <c r="H34" i="2"/>
  <c r="Q34" i="2" s="1"/>
  <c r="H30" i="2"/>
  <c r="Q30" i="2" s="1"/>
  <c r="H26" i="2"/>
  <c r="Q26" i="2" s="1"/>
  <c r="H22" i="2"/>
  <c r="Q22" i="2" s="1"/>
  <c r="H18" i="2"/>
  <c r="Q18" i="2" s="1"/>
  <c r="H14" i="2"/>
  <c r="Q14" i="2" s="1"/>
  <c r="H10" i="2"/>
  <c r="Q10" i="2" s="1"/>
  <c r="L371" i="2"/>
  <c r="H251" i="2"/>
  <c r="Q251" i="2" s="1"/>
  <c r="L172" i="2"/>
  <c r="H151" i="2"/>
  <c r="Q151" i="2" s="1"/>
  <c r="L120" i="2"/>
  <c r="H106" i="2"/>
  <c r="Q106" i="2" s="1"/>
  <c r="H96" i="2"/>
  <c r="Q96" i="2" s="1"/>
  <c r="H84" i="2"/>
  <c r="Q84" i="2" s="1"/>
  <c r="H72" i="2"/>
  <c r="Q72" i="2" s="1"/>
  <c r="H68" i="2"/>
  <c r="Q68" i="2" s="1"/>
  <c r="H60" i="2"/>
  <c r="Q60" i="2" s="1"/>
  <c r="H36" i="2"/>
  <c r="Q36" i="2" s="1"/>
  <c r="H24" i="2"/>
  <c r="Q24" i="2" s="1"/>
  <c r="H20" i="2"/>
  <c r="Q20" i="2" s="1"/>
  <c r="L254" i="2"/>
  <c r="L185" i="2"/>
  <c r="L167" i="2"/>
  <c r="H144" i="2"/>
  <c r="Q144" i="2" s="1"/>
  <c r="L121" i="2"/>
  <c r="L107" i="2"/>
  <c r="H103" i="2"/>
  <c r="Q103" i="2" s="1"/>
  <c r="L85" i="2"/>
  <c r="L73" i="2"/>
  <c r="L61" i="2"/>
  <c r="L45" i="2"/>
  <c r="L25" i="2"/>
  <c r="L17" i="2"/>
  <c r="L351" i="2"/>
  <c r="H267" i="2"/>
  <c r="Q267" i="2" s="1"/>
  <c r="H264" i="2"/>
  <c r="Q264" i="2" s="1"/>
  <c r="H248" i="2"/>
  <c r="Q248" i="2" s="1"/>
  <c r="L189" i="2"/>
  <c r="H182" i="2"/>
  <c r="Q182" i="2" s="1"/>
  <c r="L181" i="2"/>
  <c r="H175" i="2"/>
  <c r="Q175" i="2" s="1"/>
  <c r="H164" i="2"/>
  <c r="Q164" i="2" s="1"/>
  <c r="H156" i="2"/>
  <c r="Q156" i="2" s="1"/>
  <c r="H148" i="2"/>
  <c r="Q148" i="2" s="1"/>
  <c r="H140" i="2"/>
  <c r="Q140" i="2" s="1"/>
  <c r="H132" i="2"/>
  <c r="Q132" i="2" s="1"/>
  <c r="H124" i="2"/>
  <c r="Q124" i="2" s="1"/>
  <c r="L119" i="2"/>
  <c r="L115" i="2"/>
  <c r="H111" i="2"/>
  <c r="Q111" i="2" s="1"/>
  <c r="H101" i="2"/>
  <c r="Q101" i="2" s="1"/>
  <c r="L99" i="2"/>
  <c r="L95" i="2"/>
  <c r="L91" i="2"/>
  <c r="L87" i="2"/>
  <c r="L83" i="2"/>
  <c r="L79" i="2"/>
  <c r="L75" i="2"/>
  <c r="L71" i="2"/>
  <c r="L67" i="2"/>
  <c r="L63" i="2"/>
  <c r="L59" i="2"/>
  <c r="L55" i="2"/>
  <c r="L51" i="2"/>
  <c r="L47" i="2"/>
  <c r="L43" i="2"/>
  <c r="L39" i="2"/>
  <c r="L35" i="2"/>
  <c r="L31" i="2"/>
  <c r="L27" i="2"/>
  <c r="L23" i="2"/>
  <c r="L19" i="2"/>
  <c r="L15" i="2"/>
  <c r="L11" i="2"/>
  <c r="H265" i="2"/>
  <c r="Q265" i="2" s="1"/>
  <c r="L166" i="2"/>
  <c r="H159" i="2"/>
  <c r="Q159" i="2" s="1"/>
  <c r="H143" i="2"/>
  <c r="Q143" i="2" s="1"/>
  <c r="H135" i="2"/>
  <c r="Q135" i="2" s="1"/>
  <c r="H127" i="2"/>
  <c r="Q127" i="2" s="1"/>
  <c r="L116" i="2"/>
  <c r="L101" i="2"/>
  <c r="H100" i="2"/>
  <c r="Q100" i="2" s="1"/>
  <c r="H92" i="2"/>
  <c r="Q92" i="2" s="1"/>
  <c r="H88" i="2"/>
  <c r="Q88" i="2" s="1"/>
  <c r="H80" i="2"/>
  <c r="Q80" i="2" s="1"/>
  <c r="H76" i="2"/>
  <c r="Q76" i="2" s="1"/>
  <c r="H64" i="2"/>
  <c r="Q64" i="2" s="1"/>
  <c r="H56" i="2"/>
  <c r="Q56" i="2" s="1"/>
  <c r="H52" i="2"/>
  <c r="Q52" i="2" s="1"/>
  <c r="H48" i="2"/>
  <c r="Q48" i="2" s="1"/>
  <c r="H44" i="2"/>
  <c r="Q44" i="2" s="1"/>
  <c r="H40" i="2"/>
  <c r="Q40" i="2" s="1"/>
  <c r="H32" i="2"/>
  <c r="Q32" i="2" s="1"/>
  <c r="H28" i="2"/>
  <c r="Q28" i="2" s="1"/>
  <c r="H16" i="2"/>
  <c r="Q16" i="2" s="1"/>
  <c r="H12" i="2"/>
  <c r="Q12" i="2" s="1"/>
  <c r="L339" i="2"/>
  <c r="L238" i="2"/>
  <c r="H186" i="2"/>
  <c r="Q186" i="2" s="1"/>
  <c r="H178" i="2"/>
  <c r="Q178" i="2" s="1"/>
  <c r="L169" i="2"/>
  <c r="H160" i="2"/>
  <c r="Q160" i="2" s="1"/>
  <c r="H152" i="2"/>
  <c r="Q152" i="2" s="1"/>
  <c r="H136" i="2"/>
  <c r="Q136" i="2" s="1"/>
  <c r="H128" i="2"/>
  <c r="Q128" i="2" s="1"/>
  <c r="L117" i="2"/>
  <c r="L113" i="2"/>
  <c r="H109" i="2"/>
  <c r="Q109" i="2" s="1"/>
  <c r="L97" i="2"/>
  <c r="L93" i="2"/>
  <c r="L89" i="2"/>
  <c r="L81" i="2"/>
  <c r="L77" i="2"/>
  <c r="L69" i="2"/>
  <c r="L65" i="2"/>
  <c r="L57" i="2"/>
  <c r="L53" i="2"/>
  <c r="L49" i="2"/>
  <c r="L41" i="2"/>
  <c r="L37" i="2"/>
  <c r="L33" i="2"/>
  <c r="L29" i="2"/>
  <c r="L21" i="2"/>
  <c r="L13" i="2"/>
  <c r="L8" i="2"/>
  <c r="L379" i="2"/>
  <c r="V32" i="1" s="1"/>
  <c r="T8" i="2"/>
  <c r="N382" i="2"/>
  <c r="E380" i="2"/>
  <c r="X24" i="1" s="1"/>
  <c r="E379" i="2"/>
  <c r="V24" i="1" s="1"/>
  <c r="I381" i="2"/>
  <c r="F379" i="2"/>
  <c r="V25" i="1" s="1"/>
  <c r="V28" i="1" s="1"/>
  <c r="E381" i="2"/>
  <c r="Z24" i="1" s="1"/>
  <c r="F380" i="2"/>
  <c r="X25" i="1" s="1"/>
  <c r="T9" i="2"/>
  <c r="P9" i="2"/>
  <c r="I380" i="2"/>
  <c r="I379" i="2"/>
  <c r="F381" i="2"/>
  <c r="Z25" i="1" s="1"/>
  <c r="X28" i="1" l="1"/>
  <c r="Z28" i="1"/>
  <c r="T1" i="2"/>
  <c r="G380" i="2"/>
  <c r="X26" i="1" s="1"/>
  <c r="E382" i="2"/>
  <c r="P382" i="2"/>
  <c r="T382" i="2"/>
  <c r="I382" i="2"/>
  <c r="F382" i="2"/>
  <c r="AB24" i="1" l="1"/>
  <c r="AB25" i="1" s="1"/>
  <c r="F25" i="1" s="1"/>
  <c r="I19" i="1"/>
  <c r="I18" i="1"/>
  <c r="I17" i="1"/>
  <c r="F24" i="1" l="1"/>
  <c r="A17" i="1"/>
  <c r="G16" i="1" l="1"/>
  <c r="G19" i="1" s="1"/>
  <c r="F20" i="1" s="1"/>
  <c r="G26" i="1" l="1"/>
  <c r="K27" i="11"/>
  <c r="K26" i="11"/>
  <c r="L380" i="2"/>
  <c r="X32" i="1" s="1"/>
  <c r="L381" i="2"/>
  <c r="Z32" i="1" s="1"/>
  <c r="K25" i="11" l="1"/>
  <c r="K28" i="11" s="1"/>
  <c r="G15" i="11"/>
  <c r="P15" i="11" s="1"/>
  <c r="G13" i="11"/>
  <c r="P13" i="11" s="1"/>
  <c r="G11" i="11"/>
  <c r="G14" i="11"/>
  <c r="G12" i="11"/>
  <c r="P12" i="11" s="1"/>
  <c r="G10" i="11"/>
  <c r="L382" i="2"/>
  <c r="P14" i="11" l="1"/>
  <c r="G25" i="11"/>
  <c r="P10" i="11"/>
  <c r="G27" i="11"/>
  <c r="P11" i="11"/>
  <c r="G26" i="11"/>
  <c r="Q9" i="2"/>
  <c r="Q8" i="2"/>
  <c r="H381" i="2"/>
  <c r="Z27" i="1" s="1"/>
  <c r="AB32" i="1" l="1"/>
  <c r="F32" i="1" s="1"/>
  <c r="A34" i="1" s="1"/>
  <c r="P28" i="11"/>
  <c r="H4" i="11" s="1"/>
  <c r="G28" i="11"/>
  <c r="H380" i="2"/>
  <c r="X27" i="1" s="1"/>
  <c r="H379" i="2"/>
  <c r="V27" i="1" s="1"/>
  <c r="AB28" i="1" l="1"/>
  <c r="F28" i="1" s="1"/>
  <c r="Z29" i="1"/>
  <c r="Z33" i="1" s="1"/>
  <c r="Z36" i="1" s="1"/>
  <c r="Q382" i="2"/>
  <c r="F4" i="2" s="1"/>
  <c r="V29" i="1"/>
  <c r="V33" i="1" s="1"/>
  <c r="H382" i="2"/>
  <c r="X29" i="1"/>
  <c r="X33" i="1" s="1"/>
  <c r="X36" i="1" s="1"/>
  <c r="X35" i="1" l="1"/>
  <c r="X37" i="1"/>
  <c r="X38" i="1" s="1"/>
  <c r="Z37" i="1"/>
  <c r="Z38" i="1" s="1"/>
  <c r="AB27" i="1"/>
  <c r="AB29" i="1" s="1"/>
  <c r="AB33" i="1"/>
  <c r="V36" i="1"/>
  <c r="F27" i="1" l="1"/>
  <c r="AB36" i="1"/>
  <c r="V37" i="1"/>
  <c r="AB37" i="1" s="1"/>
  <c r="F29" i="1"/>
  <c r="F33" i="1"/>
  <c r="AB38" i="1" l="1"/>
  <c r="V38" i="1"/>
  <c r="B72" i="1" s="1"/>
  <c r="F36" i="1"/>
  <c r="C38" i="1" s="1"/>
  <c r="F37" i="1" l="1"/>
  <c r="F38" i="1"/>
  <c r="R36" i="1"/>
</calcChain>
</file>

<file path=xl/comments1.xml><?xml version="1.0" encoding="utf-8"?>
<comments xmlns="http://schemas.openxmlformats.org/spreadsheetml/2006/main">
  <authors>
    <author>von der Crone Andreas SECO</author>
    <author>Hayoz Erich SECO</author>
  </authors>
  <commentList>
    <comment ref="D5" authorId="0" shapeId="0">
      <text>
        <r>
          <rPr>
            <sz val="9"/>
            <color indexed="81"/>
            <rFont val="Segoe UI"/>
            <family val="2"/>
          </rPr>
          <t xml:space="preserve">Nome della cassa di disoccupazione scelta dall’azienda (figura anche sulla decisione del servizio cantonale).
</t>
        </r>
      </text>
    </comment>
    <comment ref="B9" authorId="0" shapeId="0">
      <text>
        <r>
          <rPr>
            <sz val="9"/>
            <color indexed="81"/>
            <rFont val="Segoe UI"/>
            <family val="2"/>
          </rPr>
          <t xml:space="preserve">Intera azienda o singolo reparto secondo la decisione del servizio cantonale.
</t>
        </r>
      </text>
    </comment>
    <comment ref="B10" authorId="0" shapeId="0">
      <text>
        <r>
          <rPr>
            <sz val="9"/>
            <color indexed="81"/>
            <rFont val="Segoe UI"/>
            <family val="2"/>
          </rPr>
          <t>Vedere decisione del servizio cantonale; num. reparto disponibile solo in caso di reparti aziendali.</t>
        </r>
      </text>
    </comment>
    <comment ref="C16" authorId="1" shapeId="0">
      <text>
        <r>
          <rPr>
            <sz val="9"/>
            <color indexed="81"/>
            <rFont val="Segoe UI"/>
            <family val="2"/>
          </rPr>
          <t>Mese per il quale si richiede l’indennità per lavoro ridotto.</t>
        </r>
      </text>
    </comment>
    <comment ref="A18" authorId="1" shapeId="0">
      <text>
        <r>
          <rPr>
            <sz val="9"/>
            <color indexed="81"/>
            <rFont val="Segoe UI"/>
            <family val="2"/>
          </rPr>
          <t>Se il lavoro ridotto è introdotto o si conclude nel corso del mese occorre inserire le date dell’introduzione o della conclusione del lavoro ridotto.
Cfr. informazioni sul retro.</t>
        </r>
      </text>
    </comment>
    <comment ref="F24" authorId="0" shapeId="0">
      <text>
        <r>
          <rPr>
            <sz val="9"/>
            <color indexed="81"/>
            <rFont val="Segoe UI"/>
            <family val="2"/>
          </rPr>
          <t xml:space="preserve">Tutti i lavoratori dell’azienda che hanno diritto all’indennità.
Hanno diritto all’indennità:
- i lavoratori con un rapporto di lavoro di durata indeterminata (a tempo pieno o parziale, con salario mensile oppure orario);
- i lavoratori su chiamata il cui rapporto di lavoro è durato almeno 6 mesi;
Dal periodo di conteggio gennaio 2021 hanno altresì diritto:
- i lavoratori con un rapporto di lavoro di durata determinata;
- gli apprendisti, a determinate condizioni (v. pag. 2) e indipendentemente dal fatto che il salario dell’apprendista sia già assoggettato all’AVS.
Le persone che non hanno diritto all’indennità non devono essere menzionate nel modulo. 
Vedere pagina 2
</t>
        </r>
      </text>
    </comment>
    <comment ref="F25" authorId="0" shapeId="0">
      <text>
        <r>
          <rPr>
            <sz val="9"/>
            <color indexed="81"/>
            <rFont val="Segoe UI"/>
            <family val="2"/>
          </rPr>
          <t xml:space="preserve">Tutti i lavoratori che nel mese citato sopra (nel periodo approvato dal servizio cantonale) sono stati interessati dal lavoro ridotto. 
</t>
        </r>
      </text>
    </comment>
    <comment ref="F27" authorId="0" shapeId="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t>
        </r>
        <r>
          <rPr>
            <u/>
            <sz val="9"/>
            <color indexed="81"/>
            <rFont val="Segoe UI"/>
            <family val="2"/>
          </rPr>
          <t>Esempio</t>
        </r>
        <r>
          <rPr>
            <sz val="9"/>
            <color indexed="81"/>
            <rFont val="Segoe UI"/>
            <family val="2"/>
          </rPr>
          <t xml:space="preserve"> di un lavoratore con un orario di lavoro convenuto di 40 ore/settimana o 8 ore/giorno
Maggio 2020: 21 giorni lavorativi (compresi 2 giorni festivi 1, Festa del lavoro e Ascensione) x orario di lavoro contrattuale di 8 ore/giorno = 168 ore previste 
=&gt; per questo lavoratore devono essere inserite 168 ore previste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il totale di ore previste nella documentazione aziendale.</t>
        </r>
        <r>
          <rPr>
            <sz val="9"/>
            <color indexed="81"/>
            <rFont val="Segoe UI"/>
            <family val="2"/>
          </rPr>
          <t xml:space="preserve">
</t>
        </r>
      </text>
    </comment>
    <comment ref="F28" authorId="0" shapeId="0">
      <text>
        <r>
          <rPr>
            <sz val="9"/>
            <color indexed="81"/>
            <rFont val="Segoe UI"/>
            <family val="2"/>
          </rPr>
          <t xml:space="preserve">Orario di lavoro ridotto nel mese citato sopra o solo nel periodo approvato dal servizio cantonale.
Calcolo delle ore per lavoro ridotto
</t>
        </r>
        <r>
          <rPr>
            <u/>
            <sz val="9"/>
            <color indexed="81"/>
            <rFont val="Segoe UI"/>
            <family val="2"/>
          </rPr>
          <t>Lavoratori con orario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t>
        </r>
        <r>
          <rPr>
            <u/>
            <sz val="9"/>
            <color indexed="81"/>
            <rFont val="Segoe UI"/>
            <family val="2"/>
          </rPr>
          <t>Lavoratori su chiamata</t>
        </r>
        <r>
          <rPr>
            <sz val="9"/>
            <color indexed="81"/>
            <rFont val="Segoe UI"/>
            <family val="2"/>
          </rPr>
          <t xml:space="preserve">
Vedere pagina 2
</t>
        </r>
      </text>
    </comment>
    <comment ref="F32" authorId="0" shapeId="0">
      <text>
        <r>
          <rPr>
            <sz val="9"/>
            <color indexed="81"/>
            <rFont val="Segoe UI"/>
            <family val="2"/>
          </rPr>
          <t xml:space="preserve">Il salario mensile possibile soggetto ad AVS ammonta al massimo a Fr. 12’350.-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concordato)
- salario orario inclusa 13a mensilità o gratifica (se concordato), indennità per vacanze e giorni festivi
- indennità soggette ad AVS, come ad esempio indennità per lavoro notturno, a turni e servizi di picchetto ecc., quota privata dell’auto aziendale
</t>
        </r>
        <r>
          <rPr>
            <u/>
            <sz val="9"/>
            <color indexed="81"/>
            <rFont val="Segoe UI"/>
            <family val="2"/>
          </rPr>
          <t>Non si deve considerate quanto segue:</t>
        </r>
        <r>
          <rPr>
            <sz val="9"/>
            <color indexed="81"/>
            <rFont val="Segoe UI"/>
            <family val="2"/>
          </rPr>
          <t xml:space="preserve">
- Indennità per ore di lavoro aggiuntivo
- Indennità per inconvenienti connessi al lavoro, come ad esempio indennità di cantiere e indennità per lavoro sporco 
- Rimborsi spese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questi dati nella documentazione aziendale.</t>
        </r>
      </text>
    </comment>
    <comment ref="A34" authorId="0" shapeId="0">
      <text>
        <r>
          <rPr>
            <sz val="9"/>
            <color indexed="81"/>
            <rFont val="Segoe UI"/>
            <family val="2"/>
          </rPr>
          <t xml:space="preserve">Se appare l’avviso rosso, la massa salariale è superiore all’importo massimo possibile e deve essere modificata (numero di lavoratori aventi diritto x max Fr. 12’350.-).
</t>
        </r>
      </text>
    </comment>
  </commentList>
</comments>
</file>

<file path=xl/comments2.xml><?xml version="1.0" encoding="utf-8"?>
<comments xmlns="http://schemas.openxmlformats.org/spreadsheetml/2006/main">
  <authors>
    <author>Bosshart Elisabeth SECO</author>
    <author>Hayoz Erich SECO</author>
  </authors>
  <commentList>
    <comment ref="C7" authorId="0" shapeId="0">
      <text>
        <r>
          <rPr>
            <sz val="9"/>
            <color indexed="81"/>
            <rFont val="Segoe UI"/>
            <family val="2"/>
          </rPr>
          <t xml:space="preserve">Il salario mensile massimo soggetto ad AVS ammonta a 12’350.- fr.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concordate)
- salario orario inclusa 13a mensilità o gratifica (se concordate), indennità per vacanze e giorni festivi
- indennità soggette ad AVS, come ad esempio indennità per lavoro notturno, a turni e servizi di picchetto ecc., quota privata dell’auto aziendale
</t>
        </r>
        <r>
          <rPr>
            <u/>
            <sz val="9"/>
            <color indexed="81"/>
            <rFont val="Segoe UI"/>
            <family val="2"/>
          </rPr>
          <t xml:space="preserve">
Sono esclusi:</t>
        </r>
        <r>
          <rPr>
            <sz val="9"/>
            <color indexed="81"/>
            <rFont val="Segoe UI"/>
            <family val="2"/>
          </rPr>
          <t xml:space="preserve">
- Indennità per ore supplementari
- Indennità per inconvenienti connessi al lavoro (indennità di cantiere o per lavoro sporco, ecc.) 
- Rimborsi spese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questi dati nella documentazione aziendale.</t>
        </r>
      </text>
    </comment>
    <comment ref="D7" authorId="0" shapeId="0">
      <text>
        <r>
          <rPr>
            <sz val="9"/>
            <color indexed="81"/>
            <rFont val="Segoe UI"/>
            <family val="2"/>
          </rPr>
          <t xml:space="preserve">Se nel contratto non è indicato il tasso di occupazione, la percentuale di impiego deve essere determinata in base alla media degli ultimi 6 o 12 mesi.
(V. spiegazioni sui collaboratori su chiamata a pag. 2).
Es.
Ore di lavoro prestate in media negli ultimi 12 mesi = 40 ore
Tempo di lavoro medio degli ultimi 12 mesi con un tasso del 100%: 174,67 ore
Tasso di occupazione = 40 / 174,67 = 22,9%
</t>
        </r>
      </text>
    </comment>
    <comment ref="E7" authorId="0" shapeId="0">
      <text>
        <r>
          <rPr>
            <sz val="9"/>
            <color indexed="81"/>
            <rFont val="Segoe UI"/>
            <family val="2"/>
          </rPr>
          <t xml:space="preserve">Tutti i lavoratori dell’azienda che hanno diritto all’indennità.
Hanno diritto all’indennità:
- i lavoratori con un rapporto di lavoro di durata indeterminata (a tempo pieno o parziale, con salario mensile oppure orario);
- i lavoratori su chiamata il cui rapporto di lavoro è durato almeno 6 mesi;
Dal periodo di conteggio gennaio 2021 hanno altresì diritto:
- i lavoratori con un rapporto di lavoro di durata determinata;
- gli apprendisti, a determinate condizioni (v. pag. 2) e indipendentemente dal fatto che il salario dell’apprendista sia già assoggettato all’AVS.
Le persone che non hanno diritto all’indennità non devono essere menzionate nel modulo. 
Vedere pagina 2
</t>
        </r>
      </text>
    </comment>
    <comment ref="F7" authorId="0" shapeId="0">
      <text>
        <r>
          <rPr>
            <sz val="9"/>
            <color indexed="81"/>
            <rFont val="Segoe UI"/>
            <family val="2"/>
          </rPr>
          <t xml:space="preserve">Tutti i lavoratori che nel mese citato sopra (nel periodo approvato dal servizio cantonale) sono stati interessati dal lavoro ridotto. 
</t>
        </r>
      </text>
    </comment>
    <comment ref="G7" authorId="1" shapeId="0">
      <text>
        <r>
          <rPr>
            <sz val="9"/>
            <color indexed="81"/>
            <rFont val="Segoe UI"/>
            <family val="2"/>
          </rPr>
          <t xml:space="preserve">Per le aziende che non lavorano 5 giorni a settimana, come in particolare quelle del settore della ristorazione, il numero di ore da effettuare deve essere ripartito su 5 giorni per garantire la correttezza di calcolo. 
Per esempio, se in un mese con 23 giorni lavorativi (lunedì – venerdì) concretamente vanno effettuate 186 ore mensili (lunedì – domenica), occorre calcolare come segue: 186 ore mensili / 23 x 5 = 40,43 ore/settimana. 
Le 40,43 ore/settimana vanno riportate, per questo esempio, nel campo «Durata del lavoro settim. in caso di occupazione al 100%».
</t>
        </r>
      </text>
    </comment>
    <comment ref="H7" authorId="0" shapeId="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t>
        </r>
        <r>
          <rPr>
            <u/>
            <sz val="9"/>
            <color indexed="81"/>
            <rFont val="Segoe UI"/>
            <family val="2"/>
          </rPr>
          <t>Esempio</t>
        </r>
        <r>
          <rPr>
            <sz val="9"/>
            <color indexed="81"/>
            <rFont val="Segoe UI"/>
            <family val="2"/>
          </rPr>
          <t xml:space="preserve"> di un lavoratore con un orario di lavoro convenuto di 40 ore/settimana o 8 ore/giorno
Maggio 2020: 21 giorni lavorativi (compresi 2 giorni festivi, Festa del lavoro e Ascensione) x orario di lavoro contrattuale di 8 ore/giorno = 168 ore previste 
=&gt; per questo lavoratore devono essere inserite 168 ore previste 
</t>
        </r>
        <r>
          <rPr>
            <u/>
            <sz val="9"/>
            <color indexed="81"/>
            <rFont val="Segoe UI"/>
            <family val="2"/>
          </rPr>
          <t>Esempio</t>
        </r>
        <r>
          <rPr>
            <sz val="9"/>
            <color indexed="81"/>
            <rFont val="Segoe UI"/>
            <family val="2"/>
          </rPr>
          <t xml:space="preserve"> per il periodo pro rata:
Ore previste per l'intero mese per 10 dipendenti: 1840 ore
Giorni lavorativi per tutto il mese: 23 giorni
Periodo LR: 11 giorni
Ore previste per 11 giorni: 1840 ore / 23 giorni x 11 giorni = 880 ore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il totale di ore previste nella documentazione aziendale.</t>
        </r>
        <r>
          <rPr>
            <sz val="9"/>
            <color indexed="81"/>
            <rFont val="Segoe UI"/>
            <family val="2"/>
          </rPr>
          <t xml:space="preserve">
</t>
        </r>
      </text>
    </comment>
    <comment ref="I7" authorId="0" shapeId="0">
      <text>
        <r>
          <rPr>
            <sz val="9"/>
            <color indexed="81"/>
            <rFont val="Segoe UI"/>
            <family val="2"/>
          </rPr>
          <t xml:space="preserve">Orario di lavoro ridotto nel mese citato sopra o solo nel periodo approvato dal servizio cantonale.
Calcolo delle ore per lavoro ridotto
</t>
        </r>
        <r>
          <rPr>
            <u/>
            <sz val="9"/>
            <color indexed="81"/>
            <rFont val="Segoe UI"/>
            <family val="2"/>
          </rPr>
          <t>Lavoratori con orario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t>
        </r>
        <r>
          <rPr>
            <u/>
            <sz val="9"/>
            <color indexed="81"/>
            <rFont val="Segoe UI"/>
            <family val="2"/>
          </rPr>
          <t>Lavoratori su chiamata</t>
        </r>
        <r>
          <rPr>
            <sz val="9"/>
            <color indexed="81"/>
            <rFont val="Segoe UI"/>
            <family val="2"/>
          </rPr>
          <t xml:space="preserve">
Vedere pagina 2
</t>
        </r>
      </text>
    </comment>
    <comment ref="C8" authorId="1" shapeId="0">
      <text>
        <r>
          <rPr>
            <sz val="9"/>
            <color indexed="81"/>
            <rFont val="Segoe UI"/>
            <family val="2"/>
          </rPr>
          <t>Somma salariale di tutti i lavoratori di questa categoria</t>
        </r>
      </text>
    </comment>
  </commentList>
</comments>
</file>

<file path=xl/comments3.xml><?xml version="1.0" encoding="utf-8"?>
<comments xmlns="http://schemas.openxmlformats.org/spreadsheetml/2006/main">
  <authors>
    <author>Bosshart Elisabeth SECO</author>
    <author>Hayoz Erich SECO</author>
  </authors>
  <commentList>
    <comment ref="B7" authorId="0" shapeId="0">
      <text>
        <r>
          <rPr>
            <sz val="9"/>
            <color indexed="81"/>
            <rFont val="Segoe UI"/>
            <family val="2"/>
          </rPr>
          <t xml:space="preserve">Il salario mensile massimo soggetto ad AVS ammonta a 12’350.- fr.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concordate)
- salario orario inclusa 13a mensilità o gratifica (se concordate), indennità per vacanze e giorni festivi
- indennità soggette ad AVS, come ad esempio indennità per lavoro notturno, a turni e servizi di picchetto ecc., quota privata dell’auto aziendale
</t>
        </r>
        <r>
          <rPr>
            <u/>
            <sz val="9"/>
            <color indexed="81"/>
            <rFont val="Segoe UI"/>
            <family val="2"/>
          </rPr>
          <t xml:space="preserve">
Sono esclusi:</t>
        </r>
        <r>
          <rPr>
            <sz val="9"/>
            <color indexed="81"/>
            <rFont val="Segoe UI"/>
            <family val="2"/>
          </rPr>
          <t xml:space="preserve">
- Indennità per ore supplementari
- Indennità per inconvenienti connessi al lavoro (indennità di cantiere o per lavoro sporco, ecc.) 
- Rimborsi spese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questi dati nella documentazione aziendale.</t>
        </r>
      </text>
    </comment>
    <comment ref="C7" authorId="0" shapeId="0">
      <text>
        <r>
          <rPr>
            <sz val="9"/>
            <color indexed="81"/>
            <rFont val="Segoe UI"/>
            <family val="2"/>
          </rPr>
          <t xml:space="preserve">Se nel contratto non è indicato il tasso di occupazione, la percentuale di impiego deve essere determinata in base alla media degli ultimi 6 o 12 mesi.
(V. spiegazioni sui collaboratori su chiamata a pag. 2).
Es.
Ore di lavoro prestate in media negli ultimi 12 mesi = 40 ore
Tempo di lavoro medio degli ultimi 12 mesi con un tasso del 100%: 174,67 ore
Tasso di occupazione = 40 / 174,67 = 22,9%
</t>
        </r>
      </text>
    </comment>
    <comment ref="D7" authorId="0" shapeId="0">
      <text>
        <r>
          <rPr>
            <sz val="9"/>
            <color indexed="81"/>
            <rFont val="Segoe UI"/>
            <family val="2"/>
          </rPr>
          <t xml:space="preserve">Tutti i lavoratori dell’azienda che hanno diritto all’indennità.
Hanno diritto all’indennità:
- i lavoratori con un rapporto di lavoro di durata indeterminata (a tempo pieno o parziale, con salario mensile oppure orario);
- i lavoratori su chiamata il cui rapporto di lavoro è durato almeno 6 mesi;
Dal periodo di conteggio gennaio 2021 hanno altresì diritto:
- i lavoratori con un rapporto di lavoro di durata determinata;
- gli apprendisti, a determinate condizioni (v. pag. 2) e indipendentemente dal fatto che il salario dell’apprendista sia già assoggettato all’AVS.
Le persone che non hanno diritto all’indennità non devono essere menzionate nel modulo. 
Vedere pagina 2
</t>
        </r>
      </text>
    </comment>
    <comment ref="E7" authorId="0" shapeId="0">
      <text>
        <r>
          <rPr>
            <sz val="9"/>
            <color indexed="81"/>
            <rFont val="Segoe UI"/>
            <family val="2"/>
          </rPr>
          <t xml:space="preserve">Tutti i lavoratori che nel mese citato sopra (nel periodo approvato dal servizio cantonale) sono stati interessati dal lavoro ridotto. 
</t>
        </r>
      </text>
    </comment>
    <comment ref="F7" authorId="1" shapeId="0">
      <text>
        <r>
          <rPr>
            <sz val="9"/>
            <color indexed="81"/>
            <rFont val="Segoe UI"/>
            <family val="2"/>
          </rPr>
          <t xml:space="preserve">Per le aziende che non lavorano 5 giorni a settimana, come in particolare quelle del settore della ristorazione, il numero di ore da effettuare deve essere ripartito su 5 giorni per garantire la correttezza di calcolo. 
Per esempio, se in un mese con 23 giorni lavorativi (lunedì – venerdì) concretamente vanno effettuate 186 ore mensili (lunedì – domenica), occorre calcolare come segue: 186 ore mensili / 23 x 5 = 40,43 ore/settimana. 
Le 40,43 ore/settimana vanno riportate, per questo esempio, nel campo «Durata del lavoro settim. in caso di occupazione al 100%».
</t>
        </r>
      </text>
    </comment>
    <comment ref="G7" authorId="0" shapeId="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t>
        </r>
        <r>
          <rPr>
            <u/>
            <sz val="9"/>
            <color indexed="81"/>
            <rFont val="Segoe UI"/>
            <family val="2"/>
          </rPr>
          <t>Esempio</t>
        </r>
        <r>
          <rPr>
            <sz val="9"/>
            <color indexed="81"/>
            <rFont val="Segoe UI"/>
            <family val="2"/>
          </rPr>
          <t xml:space="preserve"> di un lavoratore con un orario di lavoro convenuto di 40 ore/settimana o 8 ore/giorno
Maggio 2020: 21 giorni lavorativi (compresi 2 giorni festivi, Festa del lavoro e Ascensione) x orario di lavoro contrattuale di 8 ore/giorno = 168 ore previste 
=&gt; per questo lavoratore devono essere inserite 168 ore previste 
</t>
        </r>
        <r>
          <rPr>
            <u/>
            <sz val="9"/>
            <color indexed="81"/>
            <rFont val="Segoe UI"/>
            <family val="2"/>
          </rPr>
          <t>Esempio</t>
        </r>
        <r>
          <rPr>
            <sz val="9"/>
            <color indexed="81"/>
            <rFont val="Segoe UI"/>
            <family val="2"/>
          </rPr>
          <t xml:space="preserve"> per il periodo pro rata:
Ore previste per l'intero mese per 10 dipendenti: 1840 ore
Giorni lavorativi per tutto il mese: 23 giorni
Periodo LR: 11 giorni
Ore previste per 11 giorni: 1840 ore / 23 giorni x 11 giorni = 880 ore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il totale di ore previste nella documentazione aziendale.</t>
        </r>
        <r>
          <rPr>
            <sz val="9"/>
            <color indexed="81"/>
            <rFont val="Segoe UI"/>
            <family val="2"/>
          </rPr>
          <t xml:space="preserve">
</t>
        </r>
      </text>
    </comment>
    <comment ref="H7" authorId="0" shapeId="0">
      <text>
        <r>
          <rPr>
            <sz val="9"/>
            <color indexed="81"/>
            <rFont val="Segoe UI"/>
            <family val="2"/>
          </rPr>
          <t xml:space="preserve">Orario di lavoro ridotto nel mese citato sopra o solo nel periodo approvato dal servizio cantonale.
Calcolo delle ore per lavoro ridotto
</t>
        </r>
        <r>
          <rPr>
            <u/>
            <sz val="9"/>
            <color indexed="81"/>
            <rFont val="Segoe UI"/>
            <family val="2"/>
          </rPr>
          <t>Lavoratori con orario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t>
        </r>
        <r>
          <rPr>
            <u/>
            <sz val="9"/>
            <color indexed="81"/>
            <rFont val="Segoe UI"/>
            <family val="2"/>
          </rPr>
          <t>Lavoratori su chiamata</t>
        </r>
        <r>
          <rPr>
            <sz val="9"/>
            <color indexed="81"/>
            <rFont val="Segoe UI"/>
            <family val="2"/>
          </rPr>
          <t xml:space="preserve">
Vedere pagina 2
</t>
        </r>
      </text>
    </comment>
    <comment ref="B8" authorId="1" shapeId="0">
      <text>
        <r>
          <rPr>
            <sz val="9"/>
            <color indexed="81"/>
            <rFont val="Segoe UI"/>
            <family val="2"/>
          </rPr>
          <t>Somma salariale di tutti i lavoratori di questa categoria</t>
        </r>
      </text>
    </comment>
  </commentList>
</comments>
</file>

<file path=xl/sharedStrings.xml><?xml version="1.0" encoding="utf-8"?>
<sst xmlns="http://schemas.openxmlformats.org/spreadsheetml/2006/main" count="183" uniqueCount="139">
  <si>
    <t>Fr.</t>
  </si>
  <si>
    <t xml:space="preserve">                                                    
</t>
  </si>
  <si>
    <t>Email</t>
  </si>
  <si>
    <t>Fehlermeldungen (werden ausgeblendet)</t>
  </si>
  <si>
    <t>Zulässige Monate</t>
  </si>
  <si>
    <t>---</t>
  </si>
  <si>
    <t>a) 
&lt;= 3'470</t>
  </si>
  <si>
    <t>c) 
&gt;= 4'340</t>
  </si>
  <si>
    <t>AG-Beiträge</t>
  </si>
  <si>
    <t>Domanda e conteggio di indennità per lavoro ridotto</t>
  </si>
  <si>
    <r>
      <t>Per leggere le informazioni sui campi posizionare il cursore sull’angolino rosso.</t>
    </r>
    <r>
      <rPr>
        <sz val="11"/>
        <color theme="0"/>
        <rFont val="Arial"/>
        <family val="2"/>
      </rPr>
      <t xml:space="preserve"> xxxxxxx     </t>
    </r>
    <r>
      <rPr>
        <sz val="11"/>
        <color rgb="FFFF0000"/>
        <rFont val="Arial"/>
        <family val="2"/>
      </rPr>
      <t xml:space="preserve">  </t>
    </r>
  </si>
  <si>
    <t xml:space="preserve">Ditta </t>
  </si>
  <si>
    <t>Cassa di disoccupazione</t>
  </si>
  <si>
    <t>Settore d'esercizio</t>
  </si>
  <si>
    <t>No RIS + SE</t>
  </si>
  <si>
    <t>Persona responsabile</t>
  </si>
  <si>
    <t>Telefono</t>
  </si>
  <si>
    <t>Coordinate di pagamento (numero IBAN)</t>
  </si>
  <si>
    <t>Periodo di conteggio (mese)</t>
  </si>
  <si>
    <t>In via di principio il periodo di conteggio corrisponde sempre all'intero mese civile.</t>
  </si>
  <si>
    <t>Introduzione del lavoro ridotto</t>
  </si>
  <si>
    <t>Fine del lavoro ridotto</t>
  </si>
  <si>
    <t>Errore: non lo stesso mese</t>
  </si>
  <si>
    <t>Errore Data: il calcolo pro rata è ammissibile solo per lo stesso mese.</t>
  </si>
  <si>
    <t>Perdita di lavoro per ragioni economiche</t>
  </si>
  <si>
    <t>Numero di lavoratori aventi diritto</t>
  </si>
  <si>
    <t>Numero di lavoratori colpiti dal lavoro ridotto (LR)</t>
  </si>
  <si>
    <t>Errore Numero</t>
  </si>
  <si>
    <r>
      <rPr>
        <sz val="11"/>
        <color theme="1"/>
        <rFont val="Arial"/>
        <family val="2"/>
      </rPr>
      <t xml:space="preserve">Somma totale delle ore di lavoro previste di </t>
    </r>
    <r>
      <rPr>
        <u/>
        <sz val="11"/>
        <color theme="1"/>
        <rFont val="Arial"/>
        <family val="2"/>
      </rPr>
      <t>tutti i lavoratori aventi diritto</t>
    </r>
  </si>
  <si>
    <t>Ore</t>
  </si>
  <si>
    <r>
      <rPr>
        <sz val="11"/>
        <color theme="1"/>
        <rFont val="Arial"/>
        <family val="2"/>
      </rPr>
      <t xml:space="preserve">Somma totale delle ore perse per ragioni economiche </t>
    </r>
    <r>
      <rPr>
        <u/>
        <sz val="11"/>
        <color theme="1"/>
        <rFont val="Arial"/>
        <family val="2"/>
      </rPr>
      <t>di tutti i lavoratori colpiti dal LR</t>
    </r>
  </si>
  <si>
    <t>Perdita di lavoro per ragioni economiche in percentuale</t>
  </si>
  <si>
    <t>Errore Ore</t>
  </si>
  <si>
    <t>Il diritto non sussiste in caso di perdita inferiore al 10%</t>
  </si>
  <si>
    <t>Perdita di guadagno</t>
  </si>
  <si>
    <t>La massa salariale soggetta all'obbligo di contribuzione AVS supera l'importo massimo  'numero lavoratori x max. 12'350 franchi'</t>
  </si>
  <si>
    <t>Calcolo dell’indennità</t>
  </si>
  <si>
    <t>Indennità della massa salariale per le ore perse</t>
  </si>
  <si>
    <t>L'importo per il giorno di attesa è maggiore o uguale alla perdita di lavoro.</t>
  </si>
  <si>
    <t>Perdita di lavoro minima non raggiunta</t>
  </si>
  <si>
    <t>Indennità per lavoro ridotto</t>
  </si>
  <si>
    <t>Persone non aventi diritto</t>
  </si>
  <si>
    <t>Lavoratori su chiamata con un rapporto di lavoro di durata indeterminata</t>
  </si>
  <si>
    <t>Calcolo pro rata</t>
  </si>
  <si>
    <t xml:space="preserve">Se la perdita di lavoro minima del 10 per cento non viene raggiunta nel mese d’introduzione o cessazione di lavoro ridotto perché è stata calcolata per l’intero mese civile, è necessario riesaminare se questa percentuale è raggiunta durante la parte del periodo di conteggio per la quale l’indennità per lavoro ridotto è stata richiesta (ad esempio dal 1° al 10 o dal 14 al 30). E necessario un calcolo pro rata della somma delle ore di lavoro previste e della massa salariale soggetta all’obbligo di contribuzione AVS. Quest’ultime dovranno essere inserite nei campi corrispondenti. </t>
  </si>
  <si>
    <r>
      <rPr>
        <u/>
        <sz val="10"/>
        <rFont val="Arial"/>
        <family val="2"/>
      </rPr>
      <t>Esempio per il mese di settembre 2020 (22 giorni civili)</t>
    </r>
    <r>
      <rPr>
        <sz val="10"/>
        <rFont val="Arial"/>
        <family val="2"/>
      </rPr>
      <t>:</t>
    </r>
    <r>
      <rPr>
        <u/>
        <sz val="10"/>
        <rFont val="Arial"/>
        <family val="2"/>
      </rPr>
      <t xml:space="preserve">
</t>
    </r>
    <r>
      <rPr>
        <sz val="10"/>
        <rFont val="Arial"/>
        <family val="2"/>
      </rPr>
      <t>Introduzione del lavoro ridotto 14.9.2020, ore di lavoro intero mese = 1'760, massa salariale soggetta all’obbligo di contribuzione AVS per l’intero mese = 80'000 franchi,
calcolo pro rata dal 14.9.20 al 30.9.20 (13 giorni):
ore di lavoro da prestare = 1'040 (1'760 / 22 x 13), massa salariale soggetta ad AVS = 47'272,70 franchi (80'000 / 22 x 13).</t>
    </r>
  </si>
  <si>
    <t>Massa salariale soggetta all’obbligo di contribuzione AVS</t>
  </si>
  <si>
    <t>Informazioni che l'impresa deve comprovare</t>
  </si>
  <si>
    <t>I dati sulle ore di lavoro previste, sulle ore perse per ragioni economiche e sulla massa salariale devono essere comprovati tramite debita documentazione aziendale, come ad esempio gli elenchi delle ore e i libri paga.</t>
  </si>
  <si>
    <r>
      <rPr>
        <sz val="10"/>
        <color theme="1"/>
        <rFont val="Arial"/>
        <family val="2"/>
      </rPr>
      <t xml:space="preserve">Per un trattamento efficiente del conteggio e un versamento celere dell’indennità per lavoro ridotto invitiamo l’impresa a evidenziare nella documentazione aziendale </t>
    </r>
    <r>
      <rPr>
        <u/>
        <sz val="10"/>
        <color theme="1"/>
        <rFont val="Arial"/>
        <family val="2"/>
      </rPr>
      <t>il totale delle ore di lavoro previste e il totale della massa salariale soggetta all’obbligo di contribuzione AVS</t>
    </r>
    <r>
      <rPr>
        <sz val="10"/>
        <color theme="1"/>
        <rFont val="Arial"/>
        <family val="2"/>
      </rPr>
      <t>.</t>
    </r>
  </si>
  <si>
    <t>Termine d'inoltro</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</si>
  <si>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</si>
  <si>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t xml:space="preserve">Luogo e data  </t>
  </si>
  <si>
    <t>Allegati:</t>
  </si>
  <si>
    <t>Categorie salariali:
CHF / mese con occupazione a tempo pieno</t>
  </si>
  <si>
    <t>Somma</t>
  </si>
  <si>
    <t>Durata del lavoro settimanale, in media, per la categoria b)</t>
  </si>
  <si>
    <t>Tasso d'indennità</t>
  </si>
  <si>
    <t>Mese</t>
  </si>
  <si>
    <t>Periodo pro rata</t>
  </si>
  <si>
    <t>intero mese</t>
  </si>
  <si>
    <t>giorni lav.</t>
  </si>
  <si>
    <t>Tasso occupaz</t>
  </si>
  <si>
    <t>Num. lavoratori aventi diritto</t>
  </si>
  <si>
    <t>Num. lavoratori in lavoro ridotto</t>
  </si>
  <si>
    <t>Durata del lavoro settim. in caso di occupazione al 100%</t>
  </si>
  <si>
    <t>Somma ore perse per motivi economici</t>
  </si>
  <si>
    <t>Somma salariale con occupazione al 100%</t>
  </si>
  <si>
    <t>Somma durata del lavoro settimanale</t>
  </si>
  <si>
    <t>Somma salariale</t>
  </si>
  <si>
    <t>Categoria salariale</t>
  </si>
  <si>
    <t>Salario  
troppo elevato</t>
  </si>
  <si>
    <t>Lavorat colpiti
&gt;aventi diritto</t>
  </si>
  <si>
    <t>Manca la durata
lav. settimanale</t>
  </si>
  <si>
    <t>Registra singolarmente!</t>
  </si>
  <si>
    <t>Periodo pro-rata</t>
  </si>
  <si>
    <t>Amministrazione</t>
  </si>
  <si>
    <t>Reception</t>
  </si>
  <si>
    <t>Piano 1</t>
  </si>
  <si>
    <t>Piano 2</t>
  </si>
  <si>
    <t>Servizio</t>
  </si>
  <si>
    <t>Cucina</t>
  </si>
  <si>
    <t>nel periodo citato</t>
  </si>
  <si>
    <t xml:space="preserve">intero </t>
  </si>
  <si>
    <t>Timbro aziendale e firma legalmente valida</t>
  </si>
  <si>
    <t>Lavoratori
aventi diritto</t>
  </si>
  <si>
    <t>Num lavoratori
in lavoro ridotto</t>
  </si>
  <si>
    <t>Lavoratori
in lavoro ridotto</t>
  </si>
  <si>
    <t>Durata media del
lavoro settimanale</t>
  </si>
  <si>
    <t>Somma
ore perse</t>
  </si>
  <si>
    <t>Num. lavoratori
aventi diritto</t>
  </si>
  <si>
    <t>Durata media
lavoro settimanale</t>
  </si>
  <si>
    <t>Giorni lavor.</t>
  </si>
  <si>
    <t>Chiunque compila il presente modulo con indicazioni inveritiere o incomplete si espone a conseguenze di diritto penale (art. 105 segg. LADI).</t>
  </si>
  <si>
    <t>Con la sua firma il datore di lavoro conferma la veridicità di tutti i dati forniti. Conferma inoltre di aver versato ai lavoratori l’indennità per lavoro ridotto il giorno usuale di paga.</t>
  </si>
  <si>
    <r>
      <t xml:space="preserve">Massa salariale soggetta all’obbligo di contribuzione AVS di </t>
    </r>
    <r>
      <rPr>
        <u/>
        <sz val="11"/>
        <rFont val="Arial"/>
        <family val="2"/>
      </rPr>
      <t>tutti i lavoratori aventi diritto</t>
    </r>
    <r>
      <rPr>
        <sz val="11"/>
        <rFont val="Arial"/>
        <family val="2"/>
      </rPr>
      <t xml:space="preserve">
(max. 12'350 fr. a persona)</t>
    </r>
  </si>
  <si>
    <t>Massa salariale per le ore perse (% di perdita di lavoro per motivi economici)</t>
  </si>
  <si>
    <r>
      <t xml:space="preserve">Incluse le indennità soggette all’obbligo di contribuzione AVS, nonché la percentuale dovuta sulla 13a mensilità o gratifica, indennità ferie e giorni festivi per i lavoratori in regime di salario orario, tuttavia per un totale di </t>
    </r>
    <r>
      <rPr>
        <u/>
        <sz val="10"/>
        <rFont val="Arial"/>
        <family val="2"/>
      </rPr>
      <t>max. 12'350 fr. a persona</t>
    </r>
    <r>
      <rPr>
        <sz val="10"/>
        <rFont val="Arial"/>
        <family val="2"/>
      </rPr>
      <t>.
Sono esclusi i risarcimenti per ore supplementari, indennità per inconvenienti connessi al lavoro, quali indennità per il lavoro nei cantieri o i lavori sporchi, e rimborsi spese.</t>
    </r>
  </si>
  <si>
    <r>
      <t xml:space="preserve">Sintesi della ripartizione delle categorie salariali in base al modulo aggiuntivo "Classificazione delle categorie salariali"
</t>
    </r>
    <r>
      <rPr>
        <sz val="11"/>
        <rFont val="Arial"/>
        <family val="2"/>
      </rPr>
      <t>(I dati vengono ripresi automaticamente dal modulo aggiuntivo "Classificazione delle categorie salariali")</t>
    </r>
  </si>
  <si>
    <t>b) &gt; 3'470 e &lt; 4'340</t>
  </si>
  <si>
    <t>Somma ore previste per il periodo di LR</t>
  </si>
  <si>
    <t>Ore perse
&gt;ore previste</t>
  </si>
  <si>
    <t>Somma
ore previste</t>
  </si>
  <si>
    <r>
      <rPr>
        <b/>
        <sz val="11"/>
        <rFont val="Arial"/>
        <family val="2"/>
      </rPr>
      <t>Vi invitiamo a compilare il modulo aggiuntivo «Classificazione delle categorie salariali».</t>
    </r>
    <r>
      <rPr>
        <sz val="11"/>
        <rFont val="Arial"/>
        <family val="2"/>
      </rPr>
      <t xml:space="preserve">
I dati di questo modulo vengono riportati automaticamente nei campi seguenti.</t>
    </r>
  </si>
  <si>
    <r>
      <rPr>
        <b/>
        <sz val="11"/>
        <color theme="1"/>
        <rFont val="Arial"/>
        <family val="2"/>
      </rPr>
      <t>Esempio:
Modulo aggiuntivo per la classificazione delle categorie salariali</t>
    </r>
    <r>
      <rPr>
        <sz val="11"/>
        <color theme="1"/>
        <rFont val="Arial"/>
        <family val="2"/>
      </rPr>
      <t xml:space="preserve"> per la domanda/conteggio dell'ILR se in azienda vi sono persone a basso reddito (meno di 4'340 fr. al mese) in lavoro ridotto. (In caso di impiego a tempo parziale si calcola in proporzione quanto guadagnerebbero al 100%).</t>
    </r>
  </si>
  <si>
    <r>
      <t>Modulo aggiuntivo per la classificazione delle categorie salariali</t>
    </r>
    <r>
      <rPr>
        <sz val="11"/>
        <color theme="1"/>
        <rFont val="Arial"/>
        <family val="2"/>
      </rPr>
      <t xml:space="preserve"> per la domanda/conteggio dell'ILR se in azienda vi sono persone a basso reddito (meno di</t>
    </r>
    <r>
      <rPr>
        <b/>
        <sz val="11"/>
        <color theme="1"/>
        <rFont val="Arial"/>
        <family val="2"/>
      </rPr>
      <t xml:space="preserve"> </t>
    </r>
    <r>
      <rPr>
        <sz val="11"/>
        <color theme="1"/>
        <rFont val="Arial"/>
        <family val="2"/>
      </rPr>
      <t>4'340 CHF al mese) in lavoro ridotto. (In caso di impiego a tempo parziale si calcola in proporzione quanto guadagnerebbero al 100%).</t>
    </r>
  </si>
  <si>
    <t>Diese Spalten werden ausgeblendet</t>
  </si>
  <si>
    <t>Della categoria di lavoratori o nome della persona</t>
  </si>
  <si>
    <t>In caso di salari fino a 3'470 franchi con un’occupazione a tempo pieno l’ILR ammonta al 100%, mentre per i salari compresi tra 3'470 e 4'340 franchi l’ILR ammonta almeno a 3'470 franchi in caso di perdita di guadagno totale. Le perdite di guadagno parziali vengono indennizzate proporzionalmente. Per gli impieghi a tempo parziale il reddito e l’importo minimo dell’ILR vengono calcolati in proporzione al tasso di occupazione.</t>
  </si>
  <si>
    <t>Somma salariale soggetta all'AVS per categoria/persona al mese</t>
  </si>
  <si>
    <r>
      <t>Valido per i period</t>
    </r>
    <r>
      <rPr>
        <b/>
        <sz val="11"/>
        <rFont val="Arial"/>
        <family val="2"/>
      </rPr>
      <t>i</t>
    </r>
    <r>
      <rPr>
        <sz val="11"/>
        <rFont val="Arial"/>
        <family val="2"/>
      </rPr>
      <t xml:space="preserve"> di conteggio da dicembre 2020 a marzo 2021 se in azienda il lavoro ridotto </t>
    </r>
    <r>
      <rPr>
        <b/>
        <sz val="11"/>
        <rFont val="Arial"/>
        <family val="2"/>
      </rPr>
      <t>colpisce</t>
    </r>
    <r>
      <rPr>
        <sz val="11"/>
        <rFont val="Arial"/>
        <family val="2"/>
      </rPr>
      <t xml:space="preserve"> </t>
    </r>
    <r>
      <rPr>
        <b/>
        <sz val="11"/>
        <rFont val="Arial"/>
        <family val="2"/>
      </rPr>
      <t>persone che conseguono un reddito inferiore a 4'340 franchi al mese</t>
    </r>
    <r>
      <rPr>
        <sz val="11"/>
        <rFont val="Arial"/>
        <family val="2"/>
      </rPr>
      <t xml:space="preserve"> lavorando a tempo pieno (se lavorano a tempo parziale si calcola in proporzione quanto guadagnerebbero al 100%).</t>
    </r>
  </si>
  <si>
    <t xml:space="preserve">A tempo indeter. </t>
  </si>
  <si>
    <t>A tempo determ.</t>
  </si>
  <si>
    <t>A tempo indeter. su chiamata</t>
  </si>
  <si>
    <t>Apprendista *</t>
  </si>
  <si>
    <t>Formatore *</t>
  </si>
  <si>
    <t>Diversi RL</t>
  </si>
  <si>
    <t>Ausfallstunden
bei 0 betr.MA</t>
  </si>
  <si>
    <t>AV nicht
definiert</t>
  </si>
  <si>
    <t>Persone vincolate da un rapporto di tirocinio (diritto a partire dal periodo di conteggio gennaio 2021)</t>
  </si>
  <si>
    <t>Gli apprendisti hanno diritto all’indennità per lavoro ridotto (ILR) a condizione che la formazione continui a essere garantita, che l’azienda sia stata chiusa per disposizione delle autorità e che non riceva alcun altro sostegno finanziario per i salari degli apprendisti. L’autorizzazione di lavoro ridotto del servizio cantonale deve contenere un consenso esplicito per gli apprendisti (per maggiori informazioni si rimanda alle FAQ sull’ILR su www.lavoro.swiss).</t>
  </si>
  <si>
    <r>
      <t xml:space="preserve">Questo campo è da compilare solo in casi eccezionali </t>
    </r>
    <r>
      <rPr>
        <sz val="11"/>
        <rFont val="Arial"/>
        <family val="2"/>
      </rPr>
      <t xml:space="preserve">(v. spiegazione sul retro per il calcolo pro rata) </t>
    </r>
  </si>
  <si>
    <t>Lavoratori la cui perdita di lavoro non è determinabile (ad esempio rapporti di lavoro su chiamata che sono durati meno di 6 mesi) o il cui tempo di lavoro non è sufficientemente controllabile;
Lavoratori in periodo di disdetta del rapporto di lavoro;
Lavoratori con un rapporto di lavoro di durata determinata o con un rapporto di tirocinio (diritto a decorrere dal periodo di conteggio gennaio 2021 – v. sotto);
Lavoratori al servizio di un’organizzazione per lavoro temporaneo; 
Persone che, in qualità di soci, di membri di un organo dirigente dell’azienda o finanziariamente partecipi della società, prendono parte alle decisioni del datore di lavoro o possono esercitarvi un influsso considerevole, nonché i loro coniugi o partner registrati che lavorano nell’azienda;
lavoratori che non accettano di essere posti in lavoro ridotto;
lavoratori che hanno raggiunto l’età di pensionamento AVS.
=&gt; Queste persone non vanno riportate nel conteggio.</t>
  </si>
  <si>
    <t>A cosa bisogna prestare attenzione se in un’azienda ci sono dipendenti con un reddito inferiore a 4’340 franchi al mese (se impiegati a tempo pieno) colpiti dal lavoro ridotto?</t>
  </si>
  <si>
    <t>Per i salari inferiori a 3’470 franchi (in caso di occupazione a tempo pieno), l’ILR è del 100 per cento e per i salari tra 3’470 e 4’340 franchi è di 3’470 franchi se la perdita di guadagno è totale. Le perdite di guadagno parziali vengono indennizzate proporzionalmente. Per gli impieghi a tempo parziale, il reddito e l’importo minimo per l’ILR vengono calcolati in proporzione al tasso di occupazione.
Le ore perse dei lavoratori che rientrano nella categoria salariale b (tra 3’470 e 4’340 franchi) vengono indennizzate con un’aliquota oraria che si ottiene dividendo 3’470 franchi per la durata normale del lavoro (in caso di occupazione al 100 %).
Esempio:
Nel mese di dicembre la durata normale del lavoro in caso di impiego a tempo pieno è di 23 giorni lavorativi. Considerando 40 ore di lavoro settimanali, si ottengono 184 ore (40 : 5 x 23). 3’470 franchi : 184 ore = 18,86 franchi (importo per ogni ora persa).</t>
  </si>
  <si>
    <t>Tipo di rapporto di lavoro (RL)</t>
  </si>
  <si>
    <r>
      <t xml:space="preserve">Le persone con rapporti di lavoro di durata indeterminata su chiamata hanno diritto all’indennità per lavoro ridotto se il rapporto di lavoro è durato almeno 6 mesi. 
Il guadagno determinante e le ore mensili previste sono calcolati sulla base della media degli ultimi 6 o 12 mesi prima dell’introduzione del lavoro ridotto. È decisivo il risultato più vantaggioso per il lavoratore. 
Il guadagno medio mensile viene incluso nella «Massa salariale soggetta all’obbligo di contribuzione AVS di tutti i lavoratori aventi diritto». L’orario previsto medio mensile viene incluso nella «Somma totale delle ore di lavoro previste di tutti i lavoratori aventi diritto». 
Le ore perse per motivi economici possono essere rivendicate solo nella misura delle ore medie mensili previste. 
</t>
    </r>
    <r>
      <rPr>
        <u/>
        <sz val="10"/>
        <rFont val="Arial"/>
        <family val="2"/>
      </rPr>
      <t>Esempio:</t>
    </r>
    <r>
      <rPr>
        <sz val="10"/>
        <rFont val="Arial"/>
        <family val="2"/>
      </rPr>
      <t xml:space="preserve">
Orario di lavoro o guadagno medio mensile degli ultimi 6 mesi: 30 ore / Fr. 900 
Orario di lavoro o guadagno medio mensile degli ultimi 12 mesi: 40 ore / Fr. 1’200 (risultato più vantaggioso).</t>
    </r>
  </si>
  <si>
    <r>
      <t xml:space="preserve">Esempi di calcolo dell’ILR sono disponibili su </t>
    </r>
    <r>
      <rPr>
        <u/>
        <sz val="11"/>
        <color theme="1"/>
        <rFont val="Arial"/>
        <family val="2"/>
      </rPr>
      <t>FAQ ILR COVID-19 (www.arbeit.swiss)</t>
    </r>
    <r>
      <rPr>
        <sz val="11"/>
        <color theme="1"/>
        <rFont val="Arial"/>
        <family val="2"/>
      </rPr>
      <t xml:space="preserve"> alla domanda «Ai fini del conteggio salariale, come calcola l’azienda l’indennità per lavoro ridotto per ogni ora di lavoro persa nel caso di persone che, impiegate a tempo pieno, guadagnano più di 3’470.- ma meno di 4’340.- franchi?».</t>
    </r>
  </si>
  <si>
    <r>
      <t xml:space="preserve">Con la nuova variante del modulo, le aziende devono compilare un </t>
    </r>
    <r>
      <rPr>
        <u/>
        <sz val="11"/>
        <color theme="1"/>
        <rFont val="Arial"/>
        <family val="2"/>
      </rPr>
      <t>modulo aggiuntivo per l’assegnazione dei dipendenti a una categoria salariale.</t>
    </r>
    <r>
      <rPr>
        <sz val="11"/>
        <color theme="1"/>
        <rFont val="Arial"/>
        <family val="2"/>
      </rPr>
      <t xml:space="preserve"> Se il modulo è compilato correttamente, tutti i dati vengono riportati in automatico nel modulo principale. Il modulo aggiuntivo (foglio «Classificazione categorie salariali») deve essere obbligatoriamente firmato e inoltrato con il modulo principale firmato.</t>
    </r>
  </si>
  <si>
    <r>
      <t xml:space="preserve">Nel caso di </t>
    </r>
    <r>
      <rPr>
        <u/>
        <sz val="11"/>
        <color theme="1"/>
        <rFont val="Arial"/>
        <family val="2"/>
      </rPr>
      <t>rapporti di lavoro su chiamata</t>
    </r>
    <r>
      <rPr>
        <sz val="11"/>
        <color theme="1"/>
        <rFont val="Arial"/>
        <family val="2"/>
      </rPr>
      <t>, il salario e il tasso di occupazione contrattuali vengono calcolati sulla base dei rispettivi valori medi degli ultimi 6 o 12 mesi prima dell’introduzione del lavoro ridotto per la persona interessata. È determinante il risultato più vantaggioso per il lavoratore.
Esempio di calcolo del grado di occupazione nel modulo aggiuntivo:
Media delle ore lavorate mensilmente negli ultimi 6 o 12 mesi (su cui si basa il calcolo del salario assicurato): 48 ore.
Se normalmente l’orario lavorativo settimanale (al 100 %) è di 42 ore, per il mese di dicembre 2020 risultano 193,20 ore teoriche (42 ore/settimana: 5 giorni lavorativi/settimana x 23 giorni lavorativi/mese di dicembre). La media di 48 ore lavorate mensilmente corrisponde a un grado di occupazione (arrotondato) del 25 % (48 ore lavorate rispetto a 193,20 ore teoriche).</t>
    </r>
  </si>
  <si>
    <r>
      <t xml:space="preserve">Oltre al modulo per le aziende con dipendenti colpiti da lavoro ridotto con un reddito inferiore a 4’340 franchi al mese (se occupati a tempo pieno o calcolando un grado di occupazione del 100 %) </t>
    </r>
    <r>
      <rPr>
        <u/>
        <sz val="11"/>
        <color theme="1"/>
        <rFont val="Arial"/>
        <family val="2"/>
      </rPr>
      <t>rimane a disposizione il modulo utilizzato finora per le aziende senza dipendenti a basso reddito.</t>
    </r>
  </si>
  <si>
    <r>
      <t xml:space="preserve">Per </t>
    </r>
    <r>
      <rPr>
        <u/>
        <sz val="11"/>
        <color theme="1"/>
        <rFont val="Arial"/>
        <family val="2"/>
      </rPr>
      <t>stabilire i limiti di reddito</t>
    </r>
    <r>
      <rPr>
        <sz val="11"/>
        <color theme="1"/>
        <rFont val="Arial"/>
        <family val="2"/>
      </rPr>
      <t xml:space="preserve"> secondo l’articolo 17a della legge COVID-19 si procede secondo le medesime regole applicate per definire il guadagno determinante per il calcolo dell’ILR: è determinante il salario soggetto all’obbligo di contribuzione AVS, compresi gli assegni soggetti a tale obbligo, la quota della 13a mensilità o le gratificazioni. Nel caso dei lavoratori con uno stipendio orario occorre tener conto anche delle indennità di vacanze e di quelle per i giorni festivi. Non vengono invece prese in considerazione le indennità per le ore che superano il tempo di lavoro normale convenuto contrattualmente, le indennità per inconvenienti connessi al lavoro (come le indennità di cantiere o le indennità per lavori sporchevoli) e i rimborsi spese.</t>
    </r>
  </si>
  <si>
    <r>
      <t xml:space="preserve">Nel modulo aggiuntivo per l’assegnazione dei dipendenti a una categoria salariale, per le </t>
    </r>
    <r>
      <rPr>
        <u/>
        <sz val="11"/>
        <color theme="1"/>
        <rFont val="Arial"/>
        <family val="2"/>
      </rPr>
      <t>aziende che non lavorano 5 giorni alla settimana – come ad esempio quelle del settore della ristorazione</t>
    </r>
    <r>
      <rPr>
        <sz val="11"/>
        <color theme="1"/>
        <rFont val="Arial"/>
        <family val="2"/>
      </rPr>
      <t xml:space="preserve"> – le ore teoriche vanno ricalcolate per una settimana di cinque giorni lavorativi. 
Esempio di calcolo:
Se in un mese con 23 giorni lavorativi (lunedì–venerdì) le ore effettive mensili da prestare sono complessivamente 186 (lunedì–domenica), si procede nel modo seguente: 186 ore mensili : 23 x 5 = 40,43 ore/settimana. Questo dato (40,43 ore/settimana) va inserito nel campo «Durata del lavoro settimanale in caso di occupazione al 100 %».</t>
    </r>
  </si>
  <si>
    <r>
      <t xml:space="preserve">Nel caso di </t>
    </r>
    <r>
      <rPr>
        <u/>
        <sz val="11"/>
        <color theme="1"/>
        <rFont val="Arial"/>
        <family val="2"/>
      </rPr>
      <t>collaboratori che arrivano in azienda o la lasciano nel corso del mese</t>
    </r>
    <r>
      <rPr>
        <sz val="11"/>
        <color theme="1"/>
        <rFont val="Arial"/>
        <family val="2"/>
      </rPr>
      <t xml:space="preserve">, nel campo «Somma salariale soggetta all’AVS per categoria/persona al mese» occorre indicare il salario che percepirebbero per tutto il mese. </t>
    </r>
  </si>
  <si>
    <r>
      <t xml:space="preserve">Nel caso dei </t>
    </r>
    <r>
      <rPr>
        <u/>
        <sz val="11"/>
        <color theme="1"/>
        <rFont val="Arial"/>
        <family val="2"/>
      </rPr>
      <t>collaboratori con uno stipendio orario</t>
    </r>
    <r>
      <rPr>
        <sz val="11"/>
        <color theme="1"/>
        <rFont val="Arial"/>
        <family val="2"/>
      </rPr>
      <t xml:space="preserve"> il salario percepito varia con i giorni di lavoro mensili: perciò a seconda del mese questi collaboratori possono rientrare in diverse categorie di indennità.</t>
    </r>
  </si>
  <si>
    <t>Tutti con salari &gt;=4'340</t>
  </si>
  <si>
    <t>Tutti i salari &gt;=4'340</t>
  </si>
  <si>
    <t xml:space="preserve">Le categorie di dipendenti con lo stesso salario e lo stesso tasso di occupazione possono essere raggruppate in un'unica riga. 
Nel caso di rapporti di lavoro su chiamata, il salario contrattuale e il tasso di occupazione contrattuale vengono calcolati sulla base dei rispettivi valori medi degli ultimi 6 o 12 mesi prima dell’introduzione del lavoro ridotto per la persona interessata. È determinante il risultato più vantaggioso. Le persone con un salario pari o superiore a 4340 franchi (se lavorano a tempo parziale si calcola in proporzione a quanto guadagnerebbero al 100%) possono essere inserite insieme alla riga 8 (campi celeste in corsivo). </t>
  </si>
  <si>
    <t>Le persone con un salario pari o superiore a 4340 franchi (se lavorano a tempo parziale si calcola in proporzione a quanto guadagnerebbero al 100%) possono essere inserite insieme raggruppate su un’unica riga. Lo stesso vale per le categorie di dipendenti con lo stesso salario e lo stesso tasso di occupazione.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</si>
</sst>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yy;@"/>
    <numFmt numFmtId="165" formatCode="mm\ yyyy"/>
    <numFmt numFmtId="166" formatCode="mmmm\ yyyy"/>
    <numFmt numFmtId="167" formatCode="0.000%"/>
    <numFmt numFmtId="168" formatCode="#,##0.000"/>
    <numFmt numFmtId="169" formatCode="0.000"/>
    <numFmt numFmtId="170" formatCode="mmmm\ yy"/>
  </numFmts>
  <fonts count="29"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u/>
      <sz val="11"/>
      <name val="Arial"/>
      <family val="2"/>
    </font>
    <font>
      <sz val="9"/>
      <color indexed="81"/>
      <name val="Segoe UI"/>
      <family val="2"/>
    </font>
    <font>
      <b/>
      <sz val="9"/>
      <color indexed="81"/>
      <name val="Segoe UI"/>
      <family val="2"/>
    </font>
    <font>
      <sz val="11"/>
      <color rgb="FFFF0000"/>
      <name val="Arial"/>
      <family val="2"/>
    </font>
    <font>
      <b/>
      <sz val="10"/>
      <color theme="1"/>
      <name val="Arial"/>
      <family val="2"/>
    </font>
    <font>
      <sz val="10"/>
      <color theme="1"/>
      <name val="Arial"/>
      <family val="2"/>
    </font>
    <font>
      <u/>
      <sz val="10"/>
      <name val="Arial"/>
      <family val="2"/>
    </font>
    <font>
      <u/>
      <sz val="9"/>
      <color indexed="81"/>
      <name val="Segoe UI"/>
      <family val="2"/>
    </font>
    <font>
      <b/>
      <sz val="11"/>
      <color theme="1"/>
      <name val="Arial"/>
      <family val="2"/>
    </font>
    <font>
      <b/>
      <sz val="11"/>
      <color rgb="FFFF0000"/>
      <name val="Arial"/>
      <family val="2"/>
    </font>
    <font>
      <b/>
      <sz val="12"/>
      <color theme="1"/>
      <name val="Arial"/>
      <family val="2"/>
    </font>
    <font>
      <sz val="9"/>
      <color theme="1"/>
      <name val="Arial"/>
      <family val="2"/>
    </font>
    <font>
      <b/>
      <sz val="9"/>
      <color theme="1"/>
      <name val="Arial"/>
      <family val="2"/>
    </font>
    <font>
      <i/>
      <sz val="11"/>
      <color theme="1"/>
      <name val="Arial"/>
      <family val="2"/>
    </font>
    <font>
      <b/>
      <i/>
      <sz val="11"/>
      <color theme="1"/>
      <name val="Arial"/>
      <family val="2"/>
    </font>
    <font>
      <sz val="11"/>
      <color theme="0"/>
      <name val="Arial"/>
      <family val="2"/>
    </font>
    <font>
      <u/>
      <sz val="11"/>
      <color theme="1"/>
      <name val="Arial"/>
      <family val="2"/>
    </font>
    <font>
      <b/>
      <sz val="10"/>
      <name val="Arial"/>
      <family val="2"/>
    </font>
    <font>
      <u/>
      <sz val="10"/>
      <color theme="1"/>
      <name val="Arial"/>
      <family val="2"/>
    </font>
    <font>
      <b/>
      <sz val="14"/>
      <color theme="1"/>
      <name val="Arial"/>
      <family val="2"/>
    </font>
    <font>
      <b/>
      <i/>
      <sz val="11"/>
      <name val="Arial"/>
      <family val="2"/>
    </font>
    <font>
      <b/>
      <u/>
      <sz val="11"/>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00B0F0"/>
        <bgColor indexed="64"/>
      </patternFill>
    </fill>
    <fill>
      <patternFill patternType="solid">
        <fgColor theme="0" tint="-4.9989318521683403E-2"/>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top style="thin">
        <color indexed="64"/>
      </top>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right/>
      <top/>
      <bottom style="medium">
        <color indexed="64"/>
      </bottom>
      <diagonal/>
    </border>
  </borders>
  <cellStyleXfs count="1">
    <xf numFmtId="0" fontId="0" fillId="0" borderId="0"/>
  </cellStyleXfs>
  <cellXfs count="324">
    <xf numFmtId="0" fontId="0" fillId="0" borderId="0" xfId="0"/>
    <xf numFmtId="0" fontId="2" fillId="0" borderId="0" xfId="0" applyFont="1"/>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4" fontId="2" fillId="0" borderId="0" xfId="0" applyNumberFormat="1" applyFont="1"/>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6" fillId="0" borderId="0" xfId="0" applyFont="1" applyAlignment="1">
      <alignment vertical="center"/>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4" fontId="4" fillId="0" borderId="0" xfId="0" applyNumberFormat="1" applyFont="1" applyFill="1" applyBorder="1" applyAlignment="1">
      <alignment vertical="center"/>
    </xf>
    <xf numFmtId="0" fontId="4" fillId="0" borderId="0" xfId="0" applyFont="1"/>
    <xf numFmtId="0" fontId="0" fillId="0" borderId="0" xfId="0" applyFont="1"/>
    <xf numFmtId="49" fontId="5" fillId="0" borderId="4" xfId="0" applyNumberFormat="1" applyFont="1" applyFill="1" applyBorder="1" applyAlignment="1">
      <alignment vertical="center" wrapText="1"/>
    </xf>
    <xf numFmtId="0" fontId="1" fillId="0" borderId="0" xfId="0" applyFont="1"/>
    <xf numFmtId="0" fontId="1" fillId="0" borderId="0" xfId="0" applyFont="1" applyFill="1"/>
    <xf numFmtId="4" fontId="1" fillId="0" borderId="0" xfId="0" applyNumberFormat="1" applyFont="1" applyFill="1"/>
    <xf numFmtId="49" fontId="1" fillId="0" borderId="0" xfId="0" applyNumberFormat="1" applyFont="1" applyAlignment="1">
      <alignment horizontal="left" wrapText="1"/>
    </xf>
    <xf numFmtId="0" fontId="12" fillId="0" borderId="0" xfId="0" applyFont="1" applyAlignment="1">
      <alignment vertical="top"/>
    </xf>
    <xf numFmtId="0" fontId="11" fillId="0" borderId="0" xfId="0" applyFont="1" applyFill="1" applyAlignment="1">
      <alignment vertical="top"/>
    </xf>
    <xf numFmtId="0" fontId="0" fillId="0" borderId="0" xfId="0" applyFill="1" applyBorder="1" applyAlignment="1">
      <alignment horizontal="right" vertical="center"/>
    </xf>
    <xf numFmtId="0" fontId="2" fillId="0" borderId="4" xfId="0" applyFont="1" applyFill="1" applyBorder="1" applyAlignment="1">
      <alignment horizontal="left" vertical="center"/>
    </xf>
    <xf numFmtId="0" fontId="2" fillId="0" borderId="6" xfId="0" applyFont="1" applyFill="1" applyBorder="1" applyAlignment="1" applyProtection="1">
      <alignment horizontal="left" vertical="center"/>
    </xf>
    <xf numFmtId="0" fontId="0" fillId="0" borderId="7" xfId="0" applyFill="1" applyBorder="1" applyAlignment="1" applyProtection="1">
      <alignment horizontal="right" vertical="center"/>
    </xf>
    <xf numFmtId="164" fontId="15" fillId="0" borderId="7" xfId="0" applyNumberFormat="1" applyFont="1" applyFill="1" applyBorder="1" applyAlignment="1" applyProtection="1">
      <alignment horizontal="center" vertical="center"/>
    </xf>
    <xf numFmtId="0" fontId="16" fillId="0" borderId="8" xfId="0" applyNumberFormat="1" applyFont="1" applyFill="1" applyBorder="1" applyAlignment="1" applyProtection="1">
      <alignment horizontal="right" vertical="center"/>
    </xf>
    <xf numFmtId="14" fontId="15" fillId="0" borderId="9" xfId="0" applyNumberFormat="1" applyFont="1" applyFill="1" applyBorder="1" applyAlignment="1" applyProtection="1">
      <alignment horizontal="center" vertical="center"/>
      <protection locked="0"/>
    </xf>
    <xf numFmtId="165" fontId="0" fillId="0" borderId="0" xfId="0" applyNumberFormat="1"/>
    <xf numFmtId="0" fontId="10" fillId="0" borderId="7" xfId="0" applyNumberFormat="1" applyFont="1" applyFill="1" applyBorder="1" applyAlignment="1" applyProtection="1">
      <alignment horizontal="right" vertical="center"/>
    </xf>
    <xf numFmtId="0" fontId="0" fillId="0" borderId="0" xfId="0" applyAlignment="1">
      <alignment horizontal="left"/>
    </xf>
    <xf numFmtId="0" fontId="0" fillId="0" borderId="0" xfId="0" applyFont="1" applyFill="1"/>
    <xf numFmtId="1" fontId="4" fillId="2" borderId="0" xfId="0" applyNumberFormat="1" applyFont="1" applyFill="1" applyAlignment="1">
      <alignment horizontal="left" vertical="center"/>
    </xf>
    <xf numFmtId="0" fontId="2" fillId="0" borderId="0" xfId="0" applyFont="1" applyAlignment="1">
      <alignment vertical="center"/>
    </xf>
    <xf numFmtId="0" fontId="4" fillId="0" borderId="0" xfId="0" applyFont="1" applyFill="1"/>
    <xf numFmtId="49" fontId="1" fillId="0" borderId="0" xfId="0" applyNumberFormat="1" applyFont="1" applyFill="1" applyAlignment="1">
      <alignment horizontal="justify" vertical="top" wrapText="1"/>
    </xf>
    <xf numFmtId="0" fontId="5" fillId="0" borderId="12" xfId="0" applyFont="1" applyBorder="1" applyAlignment="1">
      <alignment vertical="center"/>
    </xf>
    <xf numFmtId="0" fontId="5" fillId="0" borderId="13" xfId="0" applyFont="1" applyBorder="1" applyAlignment="1">
      <alignment vertical="center"/>
    </xf>
    <xf numFmtId="0" fontId="0" fillId="0" borderId="0" xfId="0" applyAlignment="1"/>
    <xf numFmtId="0" fontId="2" fillId="0" borderId="0" xfId="0" applyFont="1" applyFill="1" applyBorder="1" applyAlignment="1">
      <alignment vertical="center" wrapText="1"/>
    </xf>
    <xf numFmtId="0" fontId="3" fillId="0" borderId="6" xfId="0" applyFont="1" applyFill="1" applyBorder="1" applyAlignment="1">
      <alignment horizontal="left" vertical="center"/>
    </xf>
    <xf numFmtId="49" fontId="3" fillId="0" borderId="7" xfId="0" applyNumberFormat="1" applyFont="1" applyFill="1" applyBorder="1" applyAlignment="1">
      <alignment vertical="center" wrapText="1"/>
    </xf>
    <xf numFmtId="0" fontId="10" fillId="0" borderId="0" xfId="0" applyFont="1" applyFill="1" applyAlignment="1">
      <alignment horizontal="left"/>
    </xf>
    <xf numFmtId="0" fontId="17" fillId="0" borderId="0" xfId="0" applyFont="1" applyAlignment="1">
      <alignment vertical="center"/>
    </xf>
    <xf numFmtId="165" fontId="0" fillId="4" borderId="0" xfId="0" applyNumberFormat="1" applyFill="1"/>
    <xf numFmtId="0" fontId="4" fillId="4" borderId="0" xfId="0" applyFont="1" applyFill="1" applyAlignment="1">
      <alignment horizontal="left"/>
    </xf>
    <xf numFmtId="0" fontId="4" fillId="5" borderId="0" xfId="0" applyFont="1" applyFill="1" applyAlignment="1">
      <alignment vertical="center"/>
    </xf>
    <xf numFmtId="166" fontId="3" fillId="2" borderId="17" xfId="0" applyNumberFormat="1" applyFont="1" applyFill="1" applyBorder="1" applyAlignment="1" applyProtection="1">
      <alignment horizontal="left" vertical="center" wrapText="1"/>
      <protection locked="0"/>
    </xf>
    <xf numFmtId="166" fontId="4" fillId="4" borderId="0" xfId="0" applyNumberFormat="1" applyFont="1" applyFill="1" applyAlignment="1">
      <alignment vertical="center"/>
    </xf>
    <xf numFmtId="0" fontId="2" fillId="0" borderId="7" xfId="0" applyFont="1" applyBorder="1"/>
    <xf numFmtId="0" fontId="0" fillId="0" borderId="0" xfId="0" applyNumberFormat="1"/>
    <xf numFmtId="0" fontId="15" fillId="0" borderId="0" xfId="0" applyFont="1"/>
    <xf numFmtId="0" fontId="0" fillId="0" borderId="0" xfId="0" applyFill="1"/>
    <xf numFmtId="0" fontId="0" fillId="0" borderId="2" xfId="0" applyBorder="1"/>
    <xf numFmtId="0" fontId="0" fillId="0" borderId="0" xfId="0" applyAlignment="1">
      <alignment horizontal="center"/>
    </xf>
    <xf numFmtId="4" fontId="0" fillId="0" borderId="23" xfId="0" applyNumberFormat="1" applyBorder="1" applyAlignment="1">
      <alignment horizontal="right"/>
    </xf>
    <xf numFmtId="4" fontId="0" fillId="0" borderId="23" xfId="0" applyNumberFormat="1" applyFill="1" applyBorder="1" applyAlignment="1">
      <alignment horizontal="right"/>
    </xf>
    <xf numFmtId="0" fontId="0" fillId="0" borderId="24" xfId="0" applyBorder="1"/>
    <xf numFmtId="4" fontId="0" fillId="0" borderId="26" xfId="0" applyNumberFormat="1" applyBorder="1" applyAlignment="1">
      <alignment horizontal="right"/>
    </xf>
    <xf numFmtId="4" fontId="0" fillId="0" borderId="26" xfId="0" applyNumberFormat="1" applyFill="1" applyBorder="1" applyAlignment="1">
      <alignment horizontal="right"/>
    </xf>
    <xf numFmtId="0" fontId="0" fillId="0" borderId="27" xfId="0" applyBorder="1"/>
    <xf numFmtId="0" fontId="0" fillId="0" borderId="22" xfId="0" applyBorder="1"/>
    <xf numFmtId="0" fontId="0" fillId="0" borderId="23" xfId="0" applyBorder="1"/>
    <xf numFmtId="4" fontId="0" fillId="0" borderId="23" xfId="0" applyNumberFormat="1" applyBorder="1"/>
    <xf numFmtId="0" fontId="0" fillId="0" borderId="25" xfId="0" applyBorder="1"/>
    <xf numFmtId="0" fontId="0" fillId="0" borderId="26" xfId="0" applyBorder="1"/>
    <xf numFmtId="4" fontId="0" fillId="0" borderId="26" xfId="0" quotePrefix="1" applyNumberFormat="1" applyBorder="1" applyAlignment="1">
      <alignment horizontal="right"/>
    </xf>
    <xf numFmtId="4" fontId="0" fillId="0" borderId="26" xfId="0" applyNumberFormat="1" applyBorder="1"/>
    <xf numFmtId="0" fontId="0" fillId="0" borderId="31" xfId="0" applyBorder="1"/>
    <xf numFmtId="0" fontId="0" fillId="0" borderId="32" xfId="0" applyBorder="1"/>
    <xf numFmtId="4" fontId="0" fillId="0" borderId="32" xfId="0" applyNumberFormat="1" applyBorder="1"/>
    <xf numFmtId="0" fontId="0" fillId="0" borderId="33" xfId="0" applyBorder="1"/>
    <xf numFmtId="0" fontId="0" fillId="0" borderId="34" xfId="0" applyBorder="1"/>
    <xf numFmtId="0" fontId="0" fillId="0" borderId="35" xfId="0" applyBorder="1"/>
    <xf numFmtId="4" fontId="0" fillId="0" borderId="34" xfId="0" applyNumberFormat="1" applyBorder="1" applyAlignment="1">
      <alignment horizontal="right"/>
    </xf>
    <xf numFmtId="4" fontId="0" fillId="0" borderId="35" xfId="0" applyNumberFormat="1" applyBorder="1" applyAlignment="1">
      <alignment horizontal="right"/>
    </xf>
    <xf numFmtId="0" fontId="0" fillId="2" borderId="22" xfId="0" applyFill="1" applyBorder="1" applyProtection="1">
      <protection locked="0"/>
    </xf>
    <xf numFmtId="4" fontId="0" fillId="2" borderId="23" xfId="0" applyNumberFormat="1" applyFill="1" applyBorder="1" applyAlignment="1" applyProtection="1">
      <alignment horizontal="right"/>
      <protection locked="0"/>
    </xf>
    <xf numFmtId="0" fontId="0" fillId="0" borderId="36" xfId="0" applyBorder="1"/>
    <xf numFmtId="0" fontId="0" fillId="0" borderId="37" xfId="0" applyBorder="1"/>
    <xf numFmtId="4" fontId="0" fillId="0" borderId="38" xfId="0" applyNumberFormat="1" applyBorder="1" applyAlignment="1">
      <alignment horizontal="right"/>
    </xf>
    <xf numFmtId="0" fontId="0" fillId="0" borderId="39" xfId="0" applyBorder="1"/>
    <xf numFmtId="4" fontId="0" fillId="0" borderId="39" xfId="0" quotePrefix="1" applyNumberFormat="1" applyBorder="1" applyAlignment="1">
      <alignment horizontal="right"/>
    </xf>
    <xf numFmtId="4" fontId="0" fillId="0" borderId="39" xfId="0" applyNumberFormat="1" applyBorder="1"/>
    <xf numFmtId="0" fontId="0" fillId="0" borderId="38" xfId="0" applyBorder="1"/>
    <xf numFmtId="4" fontId="0" fillId="0" borderId="39" xfId="0" applyNumberFormat="1" applyBorder="1" applyAlignment="1">
      <alignment horizontal="right"/>
    </xf>
    <xf numFmtId="0" fontId="15" fillId="0" borderId="40" xfId="0" applyFont="1" applyBorder="1" applyAlignment="1">
      <alignment vertical="center"/>
    </xf>
    <xf numFmtId="0" fontId="0" fillId="0" borderId="41" xfId="0" applyBorder="1"/>
    <xf numFmtId="0" fontId="0" fillId="0" borderId="17" xfId="0" applyBorder="1"/>
    <xf numFmtId="0" fontId="15" fillId="0" borderId="42" xfId="0" applyFont="1" applyBorder="1" applyAlignment="1">
      <alignment horizontal="right" vertical="center" wrapText="1"/>
    </xf>
    <xf numFmtId="0" fontId="15" fillId="0" borderId="42" xfId="0" applyNumberFormat="1" applyFont="1" applyBorder="1" applyAlignment="1">
      <alignment horizontal="right" vertical="center" wrapText="1"/>
    </xf>
    <xf numFmtId="0" fontId="15" fillId="0" borderId="42" xfId="0" applyFont="1" applyBorder="1" applyAlignment="1">
      <alignment horizontal="right" vertical="center"/>
    </xf>
    <xf numFmtId="10" fontId="0" fillId="0" borderId="0" xfId="0" applyNumberFormat="1" applyAlignment="1">
      <alignment vertical="center"/>
    </xf>
    <xf numFmtId="167" fontId="0" fillId="0" borderId="0" xfId="0" applyNumberFormat="1" applyAlignment="1">
      <alignment vertical="center"/>
    </xf>
    <xf numFmtId="0" fontId="15" fillId="0" borderId="30" xfId="0" applyFont="1" applyBorder="1" applyAlignment="1">
      <alignment horizontal="left" vertical="center" wrapText="1"/>
    </xf>
    <xf numFmtId="0" fontId="0" fillId="0" borderId="0" xfId="0" applyProtection="1"/>
    <xf numFmtId="0" fontId="0" fillId="0" borderId="0" xfId="0" applyAlignment="1" applyProtection="1">
      <alignmen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15" fillId="0" borderId="0" xfId="0" applyFont="1" applyAlignment="1" applyProtection="1">
      <alignment horizontal="center" vertical="center" wrapText="1"/>
    </xf>
    <xf numFmtId="0" fontId="0" fillId="0" borderId="0" xfId="0" applyFill="1" applyProtection="1"/>
    <xf numFmtId="4" fontId="4" fillId="0" borderId="9" xfId="0" applyNumberFormat="1" applyFont="1" applyBorder="1" applyAlignment="1" applyProtection="1">
      <alignment vertical="center"/>
    </xf>
    <xf numFmtId="4" fontId="4" fillId="0" borderId="11" xfId="0" applyNumberFormat="1" applyFont="1" applyBorder="1" applyAlignment="1" applyProtection="1">
      <alignment vertical="center"/>
    </xf>
    <xf numFmtId="4" fontId="5" fillId="0" borderId="19" xfId="0" applyNumberFormat="1" applyFont="1" applyBorder="1" applyAlignment="1" applyProtection="1">
      <alignment horizontal="right" vertical="center" wrapText="1"/>
    </xf>
    <xf numFmtId="0" fontId="0" fillId="6" borderId="0" xfId="0" applyFill="1"/>
    <xf numFmtId="0" fontId="15" fillId="0" borderId="29" xfId="0" applyFont="1" applyBorder="1" applyAlignment="1">
      <alignment horizontal="left" vertical="center" wrapText="1"/>
    </xf>
    <xf numFmtId="0" fontId="0" fillId="0" borderId="40" xfId="0" applyBorder="1"/>
    <xf numFmtId="0" fontId="0" fillId="0" borderId="42" xfId="0" applyBorder="1"/>
    <xf numFmtId="0" fontId="0" fillId="0" borderId="20" xfId="0" applyBorder="1"/>
    <xf numFmtId="0" fontId="0" fillId="0" borderId="21" xfId="0" applyBorder="1"/>
    <xf numFmtId="0" fontId="4" fillId="6" borderId="0" xfId="0" applyFont="1" applyFill="1"/>
    <xf numFmtId="0" fontId="0" fillId="0" borderId="5" xfId="0" applyBorder="1" applyAlignment="1" applyProtection="1">
      <alignment vertical="center"/>
    </xf>
    <xf numFmtId="0" fontId="0" fillId="0" borderId="0" xfId="0" applyBorder="1" applyAlignment="1" applyProtection="1">
      <alignment vertical="center"/>
    </xf>
    <xf numFmtId="0" fontId="6" fillId="7" borderId="17" xfId="0" applyFont="1" applyFill="1" applyBorder="1" applyAlignment="1" applyProtection="1">
      <alignment vertical="center"/>
    </xf>
    <xf numFmtId="9" fontId="0" fillId="0" borderId="0" xfId="0" applyNumberFormat="1" applyAlignment="1" applyProtection="1">
      <alignment vertical="center"/>
    </xf>
    <xf numFmtId="0" fontId="16" fillId="0" borderId="0" xfId="0" applyFont="1" applyAlignment="1" applyProtection="1">
      <alignment vertical="center"/>
    </xf>
    <xf numFmtId="0" fontId="4" fillId="0" borderId="1" xfId="0" applyFont="1" applyFill="1" applyBorder="1" applyAlignment="1" applyProtection="1">
      <alignment vertical="top"/>
    </xf>
    <xf numFmtId="0" fontId="4" fillId="0" borderId="2" xfId="0" applyFont="1" applyFill="1" applyBorder="1" applyAlignment="1" applyProtection="1">
      <alignment vertical="top"/>
    </xf>
    <xf numFmtId="0" fontId="4" fillId="0" borderId="3" xfId="0" applyFont="1" applyFill="1" applyBorder="1" applyAlignment="1" applyProtection="1">
      <alignment vertical="top"/>
    </xf>
    <xf numFmtId="0" fontId="4" fillId="0" borderId="4" xfId="0" applyFont="1" applyFill="1" applyBorder="1" applyAlignment="1" applyProtection="1">
      <alignment horizontal="left" vertical="center"/>
    </xf>
    <xf numFmtId="49" fontId="5" fillId="0" borderId="4" xfId="0" applyNumberFormat="1" applyFont="1" applyFill="1" applyBorder="1" applyAlignment="1" applyProtection="1">
      <alignment vertical="center" wrapText="1"/>
    </xf>
    <xf numFmtId="49" fontId="5" fillId="0" borderId="0" xfId="0" applyNumberFormat="1" applyFont="1" applyFill="1" applyBorder="1" applyAlignment="1" applyProtection="1">
      <alignment vertical="center" wrapText="1"/>
    </xf>
    <xf numFmtId="49" fontId="3" fillId="0" borderId="4"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3" fontId="4" fillId="0" borderId="9" xfId="0" applyNumberFormat="1" applyFont="1" applyFill="1" applyBorder="1" applyAlignment="1" applyProtection="1">
      <alignment vertical="center"/>
    </xf>
    <xf numFmtId="4" fontId="4" fillId="0" borderId="9" xfId="0" applyNumberFormat="1" applyFont="1" applyFill="1" applyBorder="1" applyAlignment="1" applyProtection="1">
      <alignment vertical="center"/>
    </xf>
    <xf numFmtId="10" fontId="5" fillId="0" borderId="10" xfId="0" applyNumberFormat="1" applyFont="1" applyFill="1" applyBorder="1" applyAlignment="1" applyProtection="1">
      <alignment horizontal="right" vertical="center"/>
    </xf>
    <xf numFmtId="49" fontId="1" fillId="0" borderId="0" xfId="0" applyNumberFormat="1" applyFont="1" applyAlignment="1">
      <alignment horizontal="left" wrapText="1"/>
    </xf>
    <xf numFmtId="0" fontId="0" fillId="2" borderId="23" xfId="0" applyFill="1" applyBorder="1" applyAlignment="1" applyProtection="1">
      <alignment horizontal="center"/>
      <protection locked="0"/>
    </xf>
    <xf numFmtId="0" fontId="0" fillId="2" borderId="23" xfId="0" applyNumberFormat="1" applyFill="1" applyBorder="1" applyAlignment="1" applyProtection="1">
      <alignment horizontal="center"/>
      <protection locked="0"/>
    </xf>
    <xf numFmtId="0" fontId="4" fillId="0" borderId="6" xfId="0" applyFont="1" applyFill="1" applyBorder="1" applyAlignment="1" applyProtection="1">
      <alignment vertical="center"/>
    </xf>
    <xf numFmtId="49" fontId="3" fillId="0" borderId="6"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center" vertical="center" wrapText="1"/>
    </xf>
    <xf numFmtId="0" fontId="0" fillId="0" borderId="7" xfId="0" applyBorder="1" applyAlignment="1" applyProtection="1">
      <alignment vertical="center"/>
    </xf>
    <xf numFmtId="0" fontId="0" fillId="0" borderId="8" xfId="0" applyBorder="1" applyAlignment="1" applyProtection="1">
      <alignment vertical="center"/>
    </xf>
    <xf numFmtId="0" fontId="10" fillId="0" borderId="0" xfId="0" applyFont="1" applyFill="1" applyBorder="1" applyAlignment="1" applyProtection="1">
      <alignment vertical="center" wrapText="1"/>
    </xf>
    <xf numFmtId="0" fontId="0" fillId="0" borderId="0" xfId="0" applyFill="1" applyBorder="1" applyProtection="1"/>
    <xf numFmtId="0" fontId="11" fillId="0" borderId="0" xfId="0" applyFont="1" applyFill="1" applyBorder="1" applyAlignment="1" applyProtection="1"/>
    <xf numFmtId="0" fontId="20" fillId="8" borderId="20" xfId="0" applyFont="1" applyFill="1" applyBorder="1" applyProtection="1"/>
    <xf numFmtId="4" fontId="20" fillId="8" borderId="21" xfId="0" applyNumberFormat="1" applyFont="1" applyFill="1" applyBorder="1" applyAlignment="1" applyProtection="1">
      <alignment horizontal="right"/>
      <protection locked="0"/>
    </xf>
    <xf numFmtId="0" fontId="20" fillId="8" borderId="21" xfId="0" applyFont="1" applyFill="1" applyBorder="1" applyAlignment="1" applyProtection="1">
      <alignment horizontal="center"/>
      <protection locked="0"/>
    </xf>
    <xf numFmtId="0" fontId="20" fillId="8" borderId="21" xfId="0" applyNumberFormat="1" applyFont="1" applyFill="1" applyBorder="1" applyAlignment="1" applyProtection="1">
      <alignment horizontal="center"/>
      <protection locked="0"/>
    </xf>
    <xf numFmtId="4" fontId="20" fillId="0" borderId="21" xfId="0" applyNumberFormat="1" applyFont="1" applyBorder="1" applyAlignment="1">
      <alignment horizontal="right"/>
    </xf>
    <xf numFmtId="4" fontId="20" fillId="0" borderId="21" xfId="0" applyNumberFormat="1" applyFont="1" applyFill="1" applyBorder="1" applyAlignment="1">
      <alignment horizontal="right"/>
    </xf>
    <xf numFmtId="4" fontId="20" fillId="0" borderId="23" xfId="0" applyNumberFormat="1" applyFont="1" applyFill="1" applyBorder="1" applyAlignment="1">
      <alignment horizontal="right"/>
    </xf>
    <xf numFmtId="0" fontId="20" fillId="0" borderId="21" xfId="0" applyFont="1" applyBorder="1"/>
    <xf numFmtId="0" fontId="21" fillId="0" borderId="28" xfId="0" applyFont="1" applyBorder="1" applyAlignment="1">
      <alignment vertical="center" wrapText="1"/>
    </xf>
    <xf numFmtId="0" fontId="21" fillId="0" borderId="29" xfId="0" applyFont="1" applyBorder="1" applyAlignment="1">
      <alignment horizontal="left" vertical="center" wrapText="1"/>
    </xf>
    <xf numFmtId="0" fontId="21" fillId="0" borderId="29" xfId="0" applyNumberFormat="1" applyFont="1" applyBorder="1" applyAlignment="1">
      <alignment horizontal="left" vertical="center" wrapText="1"/>
    </xf>
    <xf numFmtId="0" fontId="21" fillId="0" borderId="29" xfId="0" applyFont="1" applyFill="1" applyBorder="1" applyAlignment="1">
      <alignment horizontal="left" vertical="center" wrapText="1"/>
    </xf>
    <xf numFmtId="0" fontId="21" fillId="0" borderId="29" xfId="0" applyFont="1" applyFill="1" applyBorder="1" applyAlignment="1">
      <alignment horizontal="left" vertical="center"/>
    </xf>
    <xf numFmtId="0" fontId="21" fillId="0" borderId="30" xfId="0" applyFont="1" applyBorder="1" applyAlignment="1">
      <alignment horizontal="left" vertical="center"/>
    </xf>
    <xf numFmtId="9" fontId="20" fillId="2" borderId="21" xfId="0" applyNumberFormat="1" applyFont="1" applyFill="1" applyBorder="1" applyAlignment="1" applyProtection="1">
      <alignment horizontal="center"/>
    </xf>
    <xf numFmtId="4" fontId="20" fillId="2" borderId="21" xfId="0" applyNumberFormat="1" applyFont="1" applyFill="1" applyBorder="1" applyAlignment="1" applyProtection="1">
      <alignment horizontal="center"/>
    </xf>
    <xf numFmtId="0" fontId="0" fillId="7" borderId="0" xfId="0" applyFont="1" applyFill="1" applyAlignment="1">
      <alignment horizontal="justify" vertical="center" wrapText="1"/>
    </xf>
    <xf numFmtId="49" fontId="0" fillId="7" borderId="0" xfId="0" applyNumberFormat="1" applyFont="1" applyFill="1" applyAlignment="1">
      <alignment horizontal="justify" vertical="center"/>
    </xf>
    <xf numFmtId="0" fontId="0" fillId="7" borderId="0" xfId="0" applyFont="1" applyFill="1" applyAlignment="1">
      <alignment horizontal="justify" vertical="center"/>
    </xf>
    <xf numFmtId="14" fontId="0" fillId="0" borderId="0" xfId="0" applyNumberFormat="1" applyAlignment="1">
      <alignment wrapText="1"/>
    </xf>
    <xf numFmtId="14" fontId="0" fillId="0" borderId="0" xfId="0" applyNumberFormat="1" applyFont="1" applyAlignment="1">
      <alignment horizontal="right"/>
    </xf>
    <xf numFmtId="0" fontId="5" fillId="0" borderId="2" xfId="0" applyFont="1" applyFill="1" applyBorder="1" applyAlignment="1">
      <alignment vertical="center"/>
    </xf>
    <xf numFmtId="0" fontId="4" fillId="0" borderId="0" xfId="0" applyFont="1" applyAlignment="1">
      <alignment horizontal="left" vertical="center"/>
    </xf>
    <xf numFmtId="49" fontId="1" fillId="0" borderId="0" xfId="0" applyNumberFormat="1" applyFont="1" applyAlignment="1">
      <alignment horizontal="left" wrapText="1"/>
    </xf>
    <xf numFmtId="0" fontId="0" fillId="0" borderId="0" xfId="0" applyNumberFormat="1" applyFont="1" applyAlignment="1">
      <alignment horizontal="right"/>
    </xf>
    <xf numFmtId="17" fontId="15" fillId="0" borderId="0" xfId="0" applyNumberFormat="1" applyFont="1" applyAlignment="1">
      <alignment wrapText="1"/>
    </xf>
    <xf numFmtId="4" fontId="20" fillId="8" borderId="21" xfId="0" applyNumberFormat="1" applyFont="1" applyFill="1" applyBorder="1" applyAlignment="1" applyProtection="1">
      <alignment horizontal="right"/>
    </xf>
    <xf numFmtId="0" fontId="20" fillId="8" borderId="21" xfId="0" applyFont="1" applyFill="1" applyBorder="1" applyAlignment="1" applyProtection="1">
      <alignment horizontal="center"/>
    </xf>
    <xf numFmtId="0" fontId="20" fillId="8" borderId="21" xfId="0" applyNumberFormat="1" applyFont="1" applyFill="1" applyBorder="1" applyAlignment="1" applyProtection="1">
      <alignment horizontal="center"/>
    </xf>
    <xf numFmtId="0" fontId="0" fillId="2" borderId="22" xfId="0" applyFill="1" applyBorder="1" applyProtection="1"/>
    <xf numFmtId="4" fontId="0" fillId="2" borderId="23" xfId="0" applyNumberFormat="1" applyFill="1" applyBorder="1" applyAlignment="1" applyProtection="1">
      <alignment horizontal="right"/>
    </xf>
    <xf numFmtId="9" fontId="0" fillId="2" borderId="23" xfId="0" applyNumberFormat="1" applyFill="1" applyBorder="1" applyAlignment="1" applyProtection="1">
      <alignment horizontal="center"/>
    </xf>
    <xf numFmtId="0" fontId="0" fillId="2" borderId="23" xfId="0" applyFill="1" applyBorder="1" applyAlignment="1" applyProtection="1">
      <alignment horizontal="center"/>
    </xf>
    <xf numFmtId="0" fontId="0" fillId="2" borderId="23" xfId="0" applyNumberFormat="1" applyFill="1" applyBorder="1" applyAlignment="1" applyProtection="1">
      <alignment horizontal="center"/>
    </xf>
    <xf numFmtId="4" fontId="0" fillId="2" borderId="23" xfId="0" applyNumberFormat="1" applyFill="1" applyBorder="1" applyAlignment="1" applyProtection="1">
      <alignment horizontal="center"/>
    </xf>
    <xf numFmtId="0" fontId="0" fillId="2" borderId="25" xfId="0" applyFill="1" applyBorder="1" applyProtection="1"/>
    <xf numFmtId="0" fontId="4" fillId="0" borderId="1" xfId="0" applyFont="1" applyBorder="1" applyAlignment="1">
      <alignment horizontal="left" vertical="top"/>
    </xf>
    <xf numFmtId="0" fontId="5" fillId="0" borderId="2" xfId="0" applyFont="1" applyBorder="1" applyAlignment="1">
      <alignment vertical="center"/>
    </xf>
    <xf numFmtId="0" fontId="4" fillId="0" borderId="1" xfId="0" applyFont="1" applyBorder="1" applyAlignment="1">
      <alignment vertical="center"/>
    </xf>
    <xf numFmtId="0" fontId="4" fillId="0" borderId="4" xfId="0" applyFont="1" applyBorder="1" applyAlignment="1">
      <alignment horizontal="left" vertical="center"/>
    </xf>
    <xf numFmtId="0" fontId="4" fillId="0" borderId="4" xfId="0" applyFont="1" applyBorder="1" applyAlignment="1">
      <alignment vertical="center"/>
    </xf>
    <xf numFmtId="49" fontId="5" fillId="0" borderId="4" xfId="0" applyNumberFormat="1" applyFont="1" applyFill="1" applyBorder="1" applyAlignment="1">
      <alignment horizontal="left" vertical="center" wrapText="1"/>
    </xf>
    <xf numFmtId="0" fontId="0" fillId="5" borderId="0" xfId="0" applyFill="1" applyAlignment="1">
      <alignment vertical="center"/>
    </xf>
    <xf numFmtId="0" fontId="0" fillId="4" borderId="0" xfId="0" applyFill="1"/>
    <xf numFmtId="0" fontId="4" fillId="0" borderId="2" xfId="0" applyFont="1" applyBorder="1" applyAlignment="1">
      <alignment vertical="center"/>
    </xf>
    <xf numFmtId="10" fontId="4" fillId="0" borderId="0" xfId="0" applyNumberFormat="1" applyFont="1" applyAlignment="1">
      <alignment horizontal="right" vertical="center"/>
    </xf>
    <xf numFmtId="4" fontId="4" fillId="0" borderId="2" xfId="0" applyNumberFormat="1" applyFont="1" applyBorder="1" applyAlignment="1">
      <alignment vertical="center"/>
    </xf>
    <xf numFmtId="0" fontId="10" fillId="0" borderId="0" xfId="0" applyFont="1"/>
    <xf numFmtId="0" fontId="11" fillId="0" borderId="0" xfId="0" applyFont="1" applyAlignment="1">
      <alignment vertical="top"/>
    </xf>
    <xf numFmtId="4" fontId="1" fillId="0" borderId="0" xfId="0" applyNumberFormat="1" applyFont="1"/>
    <xf numFmtId="0" fontId="24" fillId="0" borderId="0" xfId="0" applyFont="1"/>
    <xf numFmtId="0" fontId="2" fillId="0" borderId="0" xfId="0" applyFont="1" applyBorder="1"/>
    <xf numFmtId="4" fontId="4" fillId="0" borderId="2" xfId="0" applyNumberFormat="1" applyFont="1" applyFill="1" applyBorder="1" applyAlignment="1">
      <alignment horizontal="right" vertical="center"/>
    </xf>
    <xf numFmtId="0" fontId="4" fillId="0" borderId="0" xfId="0" applyFont="1" applyFill="1" applyAlignment="1">
      <alignment vertical="center"/>
    </xf>
    <xf numFmtId="3" fontId="4" fillId="0" borderId="9" xfId="0" applyNumberFormat="1" applyFont="1" applyFill="1" applyBorder="1" applyAlignment="1" applyProtection="1">
      <alignment horizontal="right" vertical="center"/>
    </xf>
    <xf numFmtId="0" fontId="27" fillId="0" borderId="29" xfId="0" applyFont="1" applyBorder="1" applyAlignment="1">
      <alignment horizontal="left" vertical="center" wrapText="1"/>
    </xf>
    <xf numFmtId="0" fontId="4" fillId="0" borderId="0" xfId="0" applyFont="1" applyAlignment="1">
      <alignment horizontal="center" vertical="center"/>
    </xf>
    <xf numFmtId="4" fontId="4" fillId="0" borderId="4" xfId="0" applyNumberFormat="1" applyFont="1" applyBorder="1" applyAlignment="1">
      <alignment vertical="center"/>
    </xf>
    <xf numFmtId="4" fontId="4" fillId="0" borderId="0" xfId="0" applyNumberFormat="1" applyFont="1" applyBorder="1" applyAlignment="1">
      <alignment vertical="center"/>
    </xf>
    <xf numFmtId="4" fontId="4" fillId="0" borderId="15" xfId="0" applyNumberFormat="1" applyFont="1" applyBorder="1" applyAlignment="1">
      <alignment vertical="center"/>
    </xf>
    <xf numFmtId="4" fontId="4" fillId="0" borderId="0" xfId="0" applyNumberFormat="1" applyFont="1" applyAlignment="1">
      <alignment vertical="center"/>
    </xf>
    <xf numFmtId="0" fontId="28" fillId="0" borderId="0" xfId="0" applyFont="1" applyAlignment="1">
      <alignment vertical="center"/>
    </xf>
    <xf numFmtId="0" fontId="15" fillId="0" borderId="17" xfId="0" applyFont="1" applyBorder="1" applyAlignment="1">
      <alignment vertical="center"/>
    </xf>
    <xf numFmtId="0" fontId="15" fillId="9" borderId="30" xfId="0" applyFont="1" applyFill="1" applyBorder="1" applyAlignment="1">
      <alignment horizontal="left" vertical="center" wrapText="1"/>
    </xf>
    <xf numFmtId="0" fontId="26" fillId="6" borderId="0" xfId="0" applyFont="1" applyFill="1" applyAlignment="1">
      <alignment vertical="center"/>
    </xf>
    <xf numFmtId="0" fontId="16" fillId="0" borderId="0" xfId="0" applyFont="1" applyFill="1" applyAlignment="1"/>
    <xf numFmtId="167" fontId="0" fillId="2" borderId="23" xfId="0" applyNumberFormat="1" applyFill="1" applyBorder="1" applyAlignment="1" applyProtection="1">
      <alignment horizontal="center"/>
      <protection locked="0"/>
    </xf>
    <xf numFmtId="168" fontId="0" fillId="0" borderId="23" xfId="0" applyNumberFormat="1" applyBorder="1" applyAlignment="1">
      <alignment horizontal="right"/>
    </xf>
    <xf numFmtId="168" fontId="20" fillId="0" borderId="21" xfId="0" applyNumberFormat="1" applyFont="1" applyFill="1" applyBorder="1" applyAlignment="1">
      <alignment horizontal="right"/>
    </xf>
    <xf numFmtId="168" fontId="0" fillId="0" borderId="23" xfId="0" applyNumberFormat="1" applyFill="1" applyBorder="1" applyAlignment="1">
      <alignment horizontal="right"/>
    </xf>
    <xf numFmtId="169" fontId="0" fillId="2" borderId="23" xfId="0" applyNumberFormat="1" applyFill="1" applyBorder="1" applyAlignment="1" applyProtection="1">
      <alignment horizontal="center"/>
      <protection locked="0"/>
    </xf>
    <xf numFmtId="167" fontId="0" fillId="0" borderId="0" xfId="0" applyNumberFormat="1" applyAlignment="1" applyProtection="1">
      <alignment vertical="center"/>
    </xf>
    <xf numFmtId="0" fontId="20" fillId="10" borderId="20" xfId="0" applyFont="1" applyFill="1" applyBorder="1" applyProtection="1"/>
    <xf numFmtId="0" fontId="0" fillId="10" borderId="22" xfId="0" applyFill="1" applyBorder="1" applyProtection="1">
      <protection locked="0"/>
    </xf>
    <xf numFmtId="0" fontId="0" fillId="0" borderId="23" xfId="0" applyFill="1" applyBorder="1"/>
    <xf numFmtId="170" fontId="15" fillId="0" borderId="0" xfId="0" applyNumberFormat="1" applyFont="1" applyAlignment="1">
      <alignment horizontal="left" wrapText="1"/>
    </xf>
    <xf numFmtId="168" fontId="4" fillId="0" borderId="2" xfId="0" applyNumberFormat="1" applyFont="1" applyFill="1" applyBorder="1" applyAlignment="1" applyProtection="1">
      <alignment vertical="center"/>
    </xf>
    <xf numFmtId="49" fontId="0" fillId="0" borderId="0" xfId="0" applyNumberFormat="1" applyFont="1" applyAlignment="1">
      <alignment horizontal="justify" vertical="top" wrapText="1"/>
    </xf>
    <xf numFmtId="49" fontId="15" fillId="2" borderId="0" xfId="0" applyNumberFormat="1" applyFont="1" applyFill="1" applyAlignment="1">
      <alignment horizontal="justify" vertical="top" wrapText="1"/>
    </xf>
    <xf numFmtId="167" fontId="20" fillId="0" borderId="21" xfId="0" applyNumberFormat="1" applyFont="1" applyFill="1" applyBorder="1" applyAlignment="1" applyProtection="1">
      <alignment horizontal="center"/>
    </xf>
    <xf numFmtId="169" fontId="20" fillId="0" borderId="21" xfId="0" applyNumberFormat="1" applyFont="1" applyFill="1" applyBorder="1" applyAlignment="1" applyProtection="1">
      <alignment horizontal="center"/>
    </xf>
    <xf numFmtId="0" fontId="21" fillId="0" borderId="28" xfId="0" applyFont="1" applyFill="1" applyBorder="1" applyAlignment="1">
      <alignment vertical="center" wrapText="1"/>
    </xf>
    <xf numFmtId="0" fontId="1" fillId="0" borderId="0" xfId="0" applyFont="1" applyFill="1" applyAlignment="1">
      <alignment horizontal="justify" vertical="top" wrapText="1"/>
    </xf>
    <xf numFmtId="0" fontId="11" fillId="0" borderId="0" xfId="0" applyFont="1" applyFill="1" applyAlignment="1">
      <alignment horizontal="left" vertical="top"/>
    </xf>
    <xf numFmtId="0" fontId="4" fillId="0" borderId="0" xfId="0" applyFont="1" applyAlignment="1">
      <alignment horizontal="left" vertical="center" wrapText="1"/>
    </xf>
    <xf numFmtId="0" fontId="4" fillId="7" borderId="2"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5" fillId="0" borderId="2" xfId="0" applyFont="1" applyBorder="1" applyAlignment="1">
      <alignment horizontal="left" vertical="center"/>
    </xf>
    <xf numFmtId="0" fontId="4" fillId="0" borderId="0" xfId="0" applyFont="1" applyFill="1" applyAlignment="1">
      <alignment horizontal="left" vertical="center" wrapText="1"/>
    </xf>
    <xf numFmtId="0" fontId="18" fillId="0" borderId="0" xfId="0" applyFont="1" applyAlignment="1" applyProtection="1">
      <alignment horizontal="left" vertical="center" wrapText="1"/>
    </xf>
    <xf numFmtId="0" fontId="18" fillId="0" borderId="5" xfId="0" applyFont="1" applyBorder="1" applyAlignment="1" applyProtection="1">
      <alignment horizontal="left" vertical="center" wrapText="1"/>
    </xf>
    <xf numFmtId="0" fontId="5" fillId="0" borderId="0" xfId="0" applyFont="1" applyAlignment="1">
      <alignment horizontal="right" vertical="center"/>
    </xf>
    <xf numFmtId="0" fontId="5" fillId="0" borderId="5" xfId="0" applyFont="1" applyBorder="1" applyAlignment="1">
      <alignment horizontal="right" vertical="center"/>
    </xf>
    <xf numFmtId="0" fontId="4" fillId="0" borderId="0" xfId="0" applyFont="1" applyFill="1" applyBorder="1" applyAlignment="1" applyProtection="1">
      <alignment horizontal="justify" vertical="center" wrapText="1"/>
    </xf>
    <xf numFmtId="0" fontId="5" fillId="2" borderId="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15" fillId="0" borderId="0" xfId="0" applyFont="1" applyAlignment="1" applyProtection="1">
      <alignment horizontal="center" vertical="center" wrapText="1"/>
    </xf>
    <xf numFmtId="0" fontId="19" fillId="0" borderId="0" xfId="0" applyFont="1" applyAlignment="1" applyProtection="1">
      <alignment horizontal="left" vertical="center"/>
    </xf>
    <xf numFmtId="0" fontId="18" fillId="0" borderId="0" xfId="0" applyFont="1" applyFill="1" applyAlignment="1" applyProtection="1">
      <alignment horizontal="left" vertical="center"/>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5"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5" xfId="0" applyFont="1" applyFill="1" applyBorder="1" applyAlignment="1" applyProtection="1">
      <alignment vertical="center"/>
    </xf>
    <xf numFmtId="0" fontId="5" fillId="0" borderId="4" xfId="0" applyFont="1" applyFill="1" applyBorder="1" applyAlignment="1" applyProtection="1">
      <alignment vertical="top"/>
    </xf>
    <xf numFmtId="0" fontId="5" fillId="0" borderId="0" xfId="0" applyFont="1" applyFill="1" applyBorder="1" applyAlignment="1" applyProtection="1">
      <alignment vertical="top"/>
    </xf>
    <xf numFmtId="0" fontId="5" fillId="0" borderId="5" xfId="0" applyFont="1" applyFill="1" applyBorder="1" applyAlignment="1" applyProtection="1">
      <alignment vertical="top"/>
    </xf>
    <xf numFmtId="49" fontId="4" fillId="0" borderId="4" xfId="0" applyNumberFormat="1" applyFont="1" applyFill="1" applyBorder="1" applyAlignment="1" applyProtection="1">
      <alignment vertical="center" wrapText="1"/>
    </xf>
    <xf numFmtId="49" fontId="4" fillId="0" borderId="0" xfId="0" applyNumberFormat="1" applyFont="1" applyFill="1" applyBorder="1" applyAlignment="1" applyProtection="1">
      <alignment vertical="center" wrapText="1"/>
    </xf>
    <xf numFmtId="49" fontId="4" fillId="0" borderId="5" xfId="0" applyNumberFormat="1" applyFont="1" applyFill="1" applyBorder="1" applyAlignment="1" applyProtection="1">
      <alignment vertical="center" wrapText="1"/>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166" fontId="17" fillId="7" borderId="17" xfId="0" applyNumberFormat="1" applyFont="1" applyFill="1" applyBorder="1" applyAlignment="1" applyProtection="1">
      <alignment horizontal="center" vertical="center"/>
    </xf>
    <xf numFmtId="0" fontId="17" fillId="7" borderId="18" xfId="0" applyFont="1" applyFill="1" applyBorder="1" applyAlignment="1" applyProtection="1">
      <alignment vertical="center"/>
    </xf>
    <xf numFmtId="0" fontId="17" fillId="7" borderId="17" xfId="0" applyFont="1" applyFill="1" applyBorder="1" applyAlignment="1" applyProtection="1">
      <alignment vertical="center"/>
    </xf>
    <xf numFmtId="49" fontId="4" fillId="0" borderId="7" xfId="0" applyNumberFormat="1" applyFont="1" applyFill="1" applyBorder="1" applyAlignment="1" applyProtection="1">
      <alignment vertical="center" wrapText="1"/>
    </xf>
    <xf numFmtId="49" fontId="4" fillId="0" borderId="8" xfId="0" applyNumberFormat="1" applyFont="1" applyFill="1" applyBorder="1" applyAlignment="1" applyProtection="1">
      <alignment vertical="center" wrapText="1"/>
    </xf>
    <xf numFmtId="0" fontId="3" fillId="0" borderId="0" xfId="0" applyFont="1" applyFill="1" applyBorder="1" applyAlignment="1">
      <alignment horizontal="center" vertical="center" wrapText="1"/>
    </xf>
    <xf numFmtId="0" fontId="16" fillId="0" borderId="17" xfId="0" applyFont="1" applyBorder="1" applyAlignment="1">
      <alignment horizontal="right" vertical="center"/>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7"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49" fontId="4" fillId="2" borderId="8" xfId="0" applyNumberFormat="1" applyFont="1" applyFill="1" applyBorder="1" applyAlignment="1" applyProtection="1">
      <alignment horizontal="left" vertical="center" wrapText="1"/>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10" fillId="0" borderId="7" xfId="0" applyFont="1" applyFill="1" applyBorder="1" applyAlignment="1">
      <alignment horizontal="center" vertical="center" wrapText="1"/>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4" fillId="4" borderId="0" xfId="0" applyFont="1" applyFill="1" applyBorder="1" applyAlignment="1">
      <alignment horizontal="center" vertical="center" wrapText="1"/>
    </xf>
    <xf numFmtId="0" fontId="4" fillId="0" borderId="17" xfId="0" applyNumberFormat="1" applyFont="1" applyFill="1" applyBorder="1" applyAlignment="1" applyProtection="1">
      <alignment horizontal="center" vertical="center" wrapText="1"/>
    </xf>
    <xf numFmtId="0" fontId="4" fillId="0" borderId="16" xfId="0" applyNumberFormat="1" applyFont="1" applyFill="1" applyBorder="1" applyAlignment="1" applyProtection="1">
      <alignment horizontal="center" vertical="center" wrapText="1"/>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1" fillId="0" borderId="0" xfId="0" applyFont="1" applyAlignment="1">
      <alignment horizontal="justify" vertical="top" wrapText="1"/>
    </xf>
    <xf numFmtId="4" fontId="4" fillId="0" borderId="7" xfId="0" applyNumberFormat="1" applyFont="1" applyBorder="1" applyAlignment="1">
      <alignment horizontal="center" vertical="center" wrapText="1"/>
    </xf>
    <xf numFmtId="0" fontId="5"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Alignment="1">
      <alignment horizontal="left" vertical="center"/>
    </xf>
    <xf numFmtId="14" fontId="15" fillId="0" borderId="18" xfId="0" applyNumberFormat="1" applyFont="1" applyFill="1" applyBorder="1" applyAlignment="1" applyProtection="1">
      <alignment horizontal="center" vertical="center"/>
      <protection locked="0"/>
    </xf>
    <xf numFmtId="14" fontId="15" fillId="0" borderId="16" xfId="0" applyNumberFormat="1" applyFont="1" applyFill="1" applyBorder="1" applyAlignment="1" applyProtection="1">
      <alignment horizontal="center" vertical="center"/>
      <protection locked="0"/>
    </xf>
    <xf numFmtId="0" fontId="4" fillId="0" borderId="43" xfId="0" applyFont="1" applyFill="1" applyBorder="1" applyAlignment="1">
      <alignment horizontal="left" vertical="center" wrapText="1"/>
    </xf>
    <xf numFmtId="49" fontId="1" fillId="0" borderId="0" xfId="0" applyNumberFormat="1" applyFont="1" applyFill="1" applyAlignment="1">
      <alignment horizontal="justify" vertical="top" wrapText="1"/>
    </xf>
    <xf numFmtId="0" fontId="12" fillId="0" borderId="0" xfId="0" applyNumberFormat="1" applyFont="1" applyFill="1" applyAlignment="1">
      <alignment horizontal="left" vertical="top" wrapText="1"/>
    </xf>
    <xf numFmtId="0" fontId="18" fillId="0" borderId="0" xfId="0" applyFont="1" applyAlignment="1" applyProtection="1">
      <alignment horizontal="right" vertical="center"/>
    </xf>
    <xf numFmtId="49" fontId="1" fillId="2" borderId="0" xfId="0" applyNumberFormat="1" applyFont="1" applyFill="1" applyAlignment="1" applyProtection="1">
      <alignment horizontal="left" wrapText="1"/>
      <protection locked="0"/>
    </xf>
    <xf numFmtId="0" fontId="1" fillId="0" borderId="0" xfId="0" applyFont="1" applyAlignment="1">
      <alignment horizontal="left" vertical="top" wrapText="1"/>
    </xf>
    <xf numFmtId="0" fontId="16" fillId="0" borderId="13" xfId="0" applyFont="1" applyBorder="1" applyAlignment="1">
      <alignment horizontal="right" vertical="center" wrapText="1"/>
    </xf>
    <xf numFmtId="0" fontId="24" fillId="0" borderId="0" xfId="0" applyFont="1" applyAlignment="1">
      <alignment horizontal="left" vertical="top"/>
    </xf>
    <xf numFmtId="0" fontId="1" fillId="0" borderId="0" xfId="0" applyFont="1" applyAlignment="1">
      <alignment horizontal="center"/>
    </xf>
    <xf numFmtId="0" fontId="16" fillId="0" borderId="0" xfId="0" applyFont="1" applyFill="1" applyAlignment="1">
      <alignment horizontal="left"/>
    </xf>
    <xf numFmtId="0" fontId="15" fillId="2" borderId="0" xfId="0" applyFont="1" applyFill="1" applyAlignment="1">
      <alignment horizontal="left" vertical="center" wrapText="1"/>
    </xf>
    <xf numFmtId="0" fontId="0" fillId="0" borderId="0" xfId="0" applyFont="1" applyFill="1" applyAlignment="1">
      <alignment horizontal="left" vertical="center" wrapText="1"/>
    </xf>
    <xf numFmtId="0" fontId="1" fillId="0" borderId="0" xfId="0" applyFont="1" applyAlignment="1">
      <alignment horizontal="left"/>
    </xf>
    <xf numFmtId="0" fontId="0" fillId="7" borderId="0" xfId="0" applyFont="1" applyFill="1" applyAlignment="1">
      <alignment horizontal="left" vertical="center"/>
    </xf>
    <xf numFmtId="0" fontId="16" fillId="0" borderId="0" xfId="0" applyFont="1" applyFill="1" applyAlignment="1">
      <alignment horizontal="center"/>
    </xf>
    <xf numFmtId="0" fontId="0" fillId="0" borderId="0" xfId="0" applyAlignment="1">
      <alignment horizontal="left"/>
    </xf>
    <xf numFmtId="0" fontId="0" fillId="2" borderId="0" xfId="0" applyFont="1" applyFill="1" applyAlignment="1">
      <alignment horizontal="left" vertical="center" wrapText="1"/>
    </xf>
  </cellXfs>
  <cellStyles count="1">
    <cellStyle name="Normale" xfId="0" builtinId="0"/>
  </cellStyles>
  <dxfs count="73">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dxf>
    <dxf>
      <font>
        <b/>
        <i val="0"/>
        <color rgb="FFFF0000"/>
      </font>
    </dxf>
    <dxf>
      <font>
        <b/>
        <i val="0"/>
        <color rgb="FFFF0000"/>
      </font>
    </dxf>
    <dxf>
      <font>
        <color theme="0"/>
      </font>
    </dxf>
    <dxf>
      <font>
        <color theme="0"/>
      </font>
    </dxf>
    <dxf>
      <font>
        <b/>
        <i val="0"/>
        <color rgb="FFFF0000"/>
      </font>
    </dxf>
    <dxf>
      <font>
        <color theme="0"/>
      </font>
    </dxf>
    <dxf>
      <font>
        <b/>
        <i val="0"/>
        <color rgb="FFFF0000"/>
      </font>
    </dxf>
    <dxf>
      <font>
        <b/>
        <i val="0"/>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color theme="0"/>
      </font>
    </dxf>
    <dxf>
      <font>
        <color theme="0"/>
      </font>
    </dxf>
    <dxf>
      <font>
        <color theme="0"/>
      </font>
    </dxf>
    <dxf>
      <font>
        <color theme="0"/>
      </font>
    </dxf>
    <dxf>
      <font>
        <color theme="0"/>
      </font>
    </dxf>
    <dxf>
      <font>
        <b/>
        <i val="0"/>
        <color rgb="FFFF0000"/>
      </font>
    </dxf>
    <dxf>
      <font>
        <color theme="0"/>
      </font>
    </dxf>
    <dxf>
      <font>
        <b/>
        <i val="0"/>
        <color rgb="FFFF0000"/>
      </font>
    </dxf>
    <dxf>
      <font>
        <b/>
        <i val="0"/>
        <color rgb="FFFF0000"/>
      </font>
    </dxf>
    <dxf>
      <font>
        <b/>
        <i val="0"/>
        <color rgb="FFFF0000"/>
      </font>
    </dxf>
    <dxf>
      <font>
        <color theme="0"/>
      </font>
    </dxf>
    <dxf>
      <fill>
        <patternFill>
          <bgColor theme="7" tint="0.59996337778862885"/>
        </patternFill>
      </fill>
    </dxf>
    <dxf>
      <fill>
        <patternFill>
          <bgColor theme="7" tint="0.39994506668294322"/>
        </patternFill>
      </fill>
    </dxf>
    <dxf>
      <font>
        <color theme="0"/>
      </font>
    </dxf>
    <dxf>
      <font>
        <color theme="0"/>
      </font>
    </dxf>
    <dxf>
      <font>
        <color theme="0"/>
      </font>
    </dxf>
    <dxf>
      <fill>
        <patternFill>
          <bgColor theme="7" tint="0.3999450666829432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b/>
        <i val="0"/>
        <color rgb="FFFF0000"/>
      </font>
    </dxf>
    <dxf>
      <font>
        <b/>
        <i val="0"/>
        <color rgb="FFFF0000"/>
      </font>
    </dxf>
    <dxf>
      <font>
        <color theme="0"/>
      </font>
    </dxf>
    <dxf>
      <font>
        <b/>
        <i val="0"/>
        <color rgb="FFFF0000"/>
      </font>
    </dxf>
    <dxf>
      <font>
        <b/>
        <i val="0"/>
        <color rgb="FFFF0000"/>
      </font>
    </dxf>
    <dxf>
      <font>
        <color theme="0"/>
      </font>
    </dxf>
    <dxf>
      <font>
        <color theme="0"/>
      </font>
    </dxf>
    <dxf>
      <font>
        <color theme="0"/>
      </font>
    </dxf>
    <dxf>
      <font>
        <b/>
        <i val="0"/>
        <color rgb="FFFF0000"/>
      </font>
    </dxf>
    <dxf>
      <font>
        <b/>
        <i val="0"/>
        <color rgb="FFFF0000"/>
      </font>
    </dxf>
    <dxf>
      <font>
        <color theme="0"/>
      </font>
    </dxf>
    <dxf>
      <font>
        <b/>
        <i val="0"/>
        <color rgb="FFFF0000"/>
      </font>
    </dxf>
    <dxf>
      <font>
        <color theme="0"/>
      </font>
    </dxf>
    <dxf>
      <font>
        <color theme="0"/>
      </font>
    </dxf>
    <dxf>
      <fill>
        <patternFill>
          <bgColor theme="7" tint="0.59996337778862885"/>
        </patternFill>
      </fill>
    </dxf>
    <dxf>
      <font>
        <color theme="0"/>
      </font>
      <fill>
        <patternFill>
          <bgColor theme="0"/>
        </patternFill>
      </fill>
    </dxf>
    <dxf>
      <fill>
        <patternFill>
          <bgColor theme="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9769</xdr:colOff>
      <xdr:row>0</xdr:row>
      <xdr:rowOff>309887</xdr:rowOff>
    </xdr:from>
    <xdr:to>
      <xdr:col>16</xdr:col>
      <xdr:colOff>134199</xdr:colOff>
      <xdr:row>1</xdr:row>
      <xdr:rowOff>446057</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6689" y="309887"/>
          <a:ext cx="1419831" cy="448590"/>
        </a:xfrm>
        <a:prstGeom prst="rect">
          <a:avLst/>
        </a:prstGeom>
      </xdr:spPr>
    </xdr:pic>
    <xdr:clientData/>
  </xdr:twoCellAnchor>
  <xdr:twoCellAnchor editAs="oneCell">
    <xdr:from>
      <xdr:col>25</xdr:col>
      <xdr:colOff>0</xdr:colOff>
      <xdr:row>1</xdr:row>
      <xdr:rowOff>0</xdr:rowOff>
    </xdr:from>
    <xdr:to>
      <xdr:col>27</xdr:col>
      <xdr:colOff>340034</xdr:colOff>
      <xdr:row>1</xdr:row>
      <xdr:rowOff>438729</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864353" y="302559"/>
          <a:ext cx="1427900" cy="434246"/>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C81"/>
  <sheetViews>
    <sheetView tabSelected="1" zoomScale="85" zoomScaleNormal="85" workbookViewId="0">
      <selection activeCell="A5" sqref="A5:C5"/>
    </sheetView>
  </sheetViews>
  <sheetFormatPr defaultColWidth="11" defaultRowHeight="14.25" x14ac:dyDescent="0.2"/>
  <cols>
    <col min="1" max="1" width="18.625" customWidth="1"/>
    <col min="2" max="2" width="15.75" customWidth="1"/>
    <col min="3" max="3" width="16.625" customWidth="1"/>
    <col min="4" max="4" width="23.25" customWidth="1"/>
    <col min="5" max="5" width="3.5" customWidth="1"/>
    <col min="6" max="6" width="17" customWidth="1"/>
    <col min="7" max="7" width="11.875" style="26" hidden="1" customWidth="1"/>
    <col min="8" max="8" width="15.625" style="26" hidden="1" customWidth="1"/>
    <col min="9" max="16" width="11.25" hidden="1" customWidth="1"/>
    <col min="17" max="17" width="2.625" customWidth="1"/>
    <col min="18" max="18" width="15.25" style="109" customWidth="1"/>
    <col min="19" max="21" width="10.125" style="109" customWidth="1"/>
    <col min="22" max="22" width="11.625" style="109" customWidth="1"/>
    <col min="23" max="23" width="2.625" style="109" customWidth="1"/>
    <col min="24" max="24" width="11.625" style="109" customWidth="1"/>
    <col min="25" max="25" width="2.625" style="109" customWidth="1"/>
    <col min="26" max="26" width="11.625" style="109" customWidth="1"/>
    <col min="27" max="27" width="2.625" style="109" customWidth="1"/>
    <col min="28" max="28" width="15.375" style="109" customWidth="1"/>
  </cols>
  <sheetData>
    <row r="1" spans="1:28" ht="24.6" customHeight="1" x14ac:dyDescent="0.2">
      <c r="A1" s="275" t="s">
        <v>9</v>
      </c>
      <c r="B1" s="275"/>
      <c r="C1" s="275"/>
      <c r="D1" s="275"/>
      <c r="E1" s="275"/>
      <c r="F1" s="275"/>
      <c r="G1" s="124"/>
      <c r="H1" s="124"/>
      <c r="I1" s="118"/>
      <c r="J1" s="118"/>
      <c r="K1" s="118"/>
      <c r="L1" s="118"/>
      <c r="M1" s="118"/>
      <c r="N1" s="118"/>
      <c r="O1" s="118"/>
      <c r="P1" s="118"/>
    </row>
    <row r="2" spans="1:28" ht="54" customHeight="1" x14ac:dyDescent="0.2">
      <c r="A2" s="293" t="s">
        <v>110</v>
      </c>
      <c r="B2" s="293"/>
      <c r="C2" s="293"/>
      <c r="D2" s="293"/>
      <c r="E2" s="293"/>
      <c r="F2" s="53"/>
      <c r="G2" s="3"/>
      <c r="H2" s="3"/>
      <c r="I2" s="3"/>
      <c r="J2" s="4"/>
    </row>
    <row r="3" spans="1:28" ht="18" customHeight="1" x14ac:dyDescent="0.2">
      <c r="A3" s="290" t="s">
        <v>10</v>
      </c>
      <c r="B3" s="290"/>
      <c r="C3" s="290"/>
      <c r="D3" s="290"/>
      <c r="E3" s="290"/>
      <c r="F3" s="290"/>
      <c r="G3" s="3"/>
      <c r="H3" s="3"/>
      <c r="I3" s="3"/>
      <c r="J3" s="4"/>
    </row>
    <row r="4" spans="1:28" s="5" customFormat="1" ht="18.75" customHeight="1" x14ac:dyDescent="0.2">
      <c r="A4" s="188" t="s">
        <v>11</v>
      </c>
      <c r="B4" s="189"/>
      <c r="C4" s="189"/>
      <c r="D4" s="190" t="s">
        <v>12</v>
      </c>
      <c r="E4" s="173"/>
      <c r="F4" s="16"/>
      <c r="G4" s="2"/>
      <c r="H4" s="2"/>
      <c r="R4" s="130" t="str">
        <f>+A4</f>
        <v xml:space="preserve">Ditta </v>
      </c>
      <c r="S4" s="131"/>
      <c r="T4" s="131"/>
      <c r="U4" s="132"/>
      <c r="V4" s="252" t="str">
        <f>+D4</f>
        <v>Cassa di disoccupazione</v>
      </c>
      <c r="W4" s="253"/>
      <c r="X4" s="253"/>
      <c r="Y4" s="253"/>
      <c r="Z4" s="253"/>
      <c r="AA4" s="253"/>
      <c r="AB4" s="254"/>
    </row>
    <row r="5" spans="1:28" s="5" customFormat="1" ht="18.75" customHeight="1" x14ac:dyDescent="0.2">
      <c r="A5" s="284"/>
      <c r="B5" s="285"/>
      <c r="C5" s="285"/>
      <c r="D5" s="277"/>
      <c r="E5" s="278"/>
      <c r="F5" s="279"/>
      <c r="G5" s="2"/>
      <c r="H5" s="2"/>
      <c r="R5" s="261" t="str">
        <f>IF(ISBLANK(A5),"",A5)</f>
        <v/>
      </c>
      <c r="S5" s="262"/>
      <c r="T5" s="262"/>
      <c r="U5" s="263"/>
      <c r="V5" s="255" t="str">
        <f>IF(ISBLANK(D5),"",D5)</f>
        <v/>
      </c>
      <c r="W5" s="256"/>
      <c r="X5" s="256"/>
      <c r="Y5" s="256"/>
      <c r="Z5" s="256"/>
      <c r="AA5" s="256"/>
      <c r="AB5" s="257"/>
    </row>
    <row r="6" spans="1:28" s="5" customFormat="1" ht="18.75" customHeight="1" x14ac:dyDescent="0.2">
      <c r="A6" s="284"/>
      <c r="B6" s="285"/>
      <c r="C6" s="285"/>
      <c r="D6" s="280"/>
      <c r="E6" s="281"/>
      <c r="F6" s="282"/>
      <c r="G6" s="2"/>
      <c r="H6" s="2"/>
      <c r="R6" s="261" t="str">
        <f t="shared" ref="R6:R8" si="0">IF(ISBLANK(A6),"",A6)</f>
        <v/>
      </c>
      <c r="S6" s="262"/>
      <c r="T6" s="262"/>
      <c r="U6" s="263"/>
      <c r="V6" s="258" t="str">
        <f>IF(ISBLANK(D6),"",D6)</f>
        <v/>
      </c>
      <c r="W6" s="259"/>
      <c r="X6" s="259"/>
      <c r="Y6" s="259"/>
      <c r="Z6" s="259"/>
      <c r="AA6" s="259"/>
      <c r="AB6" s="260"/>
    </row>
    <row r="7" spans="1:28" s="5" customFormat="1" ht="18.75" customHeight="1" x14ac:dyDescent="0.2">
      <c r="A7" s="284"/>
      <c r="B7" s="285"/>
      <c r="C7" s="285"/>
      <c r="D7" s="280"/>
      <c r="E7" s="281"/>
      <c r="F7" s="282"/>
      <c r="G7" s="2"/>
      <c r="H7" s="2"/>
      <c r="R7" s="261" t="str">
        <f t="shared" si="0"/>
        <v/>
      </c>
      <c r="S7" s="262"/>
      <c r="T7" s="262"/>
      <c r="U7" s="263"/>
      <c r="V7" s="258" t="str">
        <f>IF(ISBLANK(D7),"",D7)</f>
        <v/>
      </c>
      <c r="W7" s="259"/>
      <c r="X7" s="259"/>
      <c r="Y7" s="259"/>
      <c r="Z7" s="259"/>
      <c r="AA7" s="259"/>
      <c r="AB7" s="260"/>
    </row>
    <row r="8" spans="1:28" s="5" customFormat="1" ht="18.75" customHeight="1" x14ac:dyDescent="0.2">
      <c r="A8" s="284"/>
      <c r="B8" s="285"/>
      <c r="C8" s="285"/>
      <c r="D8" s="287"/>
      <c r="E8" s="288"/>
      <c r="F8" s="289"/>
      <c r="G8" s="2"/>
      <c r="H8" s="60" t="s">
        <v>4</v>
      </c>
      <c r="I8" s="5" t="s">
        <v>8</v>
      </c>
      <c r="R8" s="261" t="str">
        <f t="shared" si="0"/>
        <v/>
      </c>
      <c r="S8" s="262"/>
      <c r="T8" s="262"/>
      <c r="U8" s="263"/>
      <c r="V8" s="264" t="str">
        <f>IF(ISBLANK(D8),"",D8)</f>
        <v/>
      </c>
      <c r="W8" s="265"/>
      <c r="X8" s="265"/>
      <c r="Y8" s="265"/>
      <c r="Z8" s="265"/>
      <c r="AA8" s="265"/>
      <c r="AB8" s="266"/>
    </row>
    <row r="9" spans="1:28" s="5" customFormat="1" ht="18.75" customHeight="1" x14ac:dyDescent="0.2">
      <c r="A9" s="191" t="s">
        <v>13</v>
      </c>
      <c r="B9" s="283"/>
      <c r="C9" s="286"/>
      <c r="D9" s="28"/>
      <c r="E9" s="17"/>
      <c r="F9" s="18"/>
      <c r="G9" s="2"/>
      <c r="H9" s="62">
        <v>44166</v>
      </c>
      <c r="I9" s="107">
        <v>6.3750000000000001E-2</v>
      </c>
      <c r="R9" s="133" t="str">
        <f>+A9</f>
        <v>Settore d'esercizio</v>
      </c>
      <c r="S9" s="265" t="str">
        <f>IF(ISBLANK(B9),"",B9)</f>
        <v/>
      </c>
      <c r="T9" s="265"/>
      <c r="U9" s="266"/>
      <c r="V9" s="134"/>
      <c r="W9" s="135"/>
      <c r="X9" s="135"/>
      <c r="Y9" s="126"/>
      <c r="Z9" s="126"/>
      <c r="AA9" s="126"/>
      <c r="AB9" s="125"/>
    </row>
    <row r="10" spans="1:28" s="5" customFormat="1" ht="18.75" customHeight="1" x14ac:dyDescent="0.2">
      <c r="A10" s="192" t="s">
        <v>14</v>
      </c>
      <c r="B10" s="291"/>
      <c r="C10" s="292"/>
      <c r="D10" s="193"/>
      <c r="E10" s="20"/>
      <c r="F10" s="21"/>
      <c r="G10" s="2"/>
      <c r="H10" s="62">
        <v>44197</v>
      </c>
      <c r="I10" s="106">
        <v>6.4000000000000001E-2</v>
      </c>
      <c r="R10" s="144" t="str">
        <f>+A10</f>
        <v>No RIS + SE</v>
      </c>
      <c r="S10" s="273" t="str">
        <f t="shared" ref="S10:S11" si="1">IF(ISBLANK(B10),"",B10)</f>
        <v/>
      </c>
      <c r="T10" s="273"/>
      <c r="U10" s="274"/>
      <c r="V10" s="145"/>
      <c r="W10" s="146"/>
      <c r="X10" s="146"/>
      <c r="Y10" s="147"/>
      <c r="Z10" s="147"/>
      <c r="AA10" s="147"/>
      <c r="AB10" s="148"/>
    </row>
    <row r="11" spans="1:28" s="5" customFormat="1" ht="18.75" customHeight="1" x14ac:dyDescent="0.2">
      <c r="A11" s="191" t="s">
        <v>15</v>
      </c>
      <c r="B11" s="283"/>
      <c r="C11" s="283"/>
      <c r="D11" s="193"/>
      <c r="E11" s="20"/>
      <c r="F11" s="21"/>
      <c r="G11" s="2"/>
      <c r="H11" s="62">
        <v>44228</v>
      </c>
      <c r="I11" s="106">
        <v>6.4000000000000001E-2</v>
      </c>
      <c r="R11" s="133"/>
      <c r="S11" s="265" t="str">
        <f t="shared" si="1"/>
        <v/>
      </c>
      <c r="T11" s="265"/>
      <c r="U11" s="266"/>
      <c r="V11" s="136"/>
      <c r="W11" s="137"/>
      <c r="X11" s="137"/>
      <c r="Y11" s="126"/>
      <c r="Z11" s="126"/>
      <c r="AA11" s="126"/>
      <c r="AB11" s="125"/>
    </row>
    <row r="12" spans="1:28" s="5" customFormat="1" ht="18.75" customHeight="1" x14ac:dyDescent="0.2">
      <c r="A12" s="191" t="s">
        <v>16</v>
      </c>
      <c r="B12" s="283"/>
      <c r="C12" s="283"/>
      <c r="D12" s="193"/>
      <c r="E12" s="20"/>
      <c r="F12" s="21"/>
      <c r="G12" s="2"/>
      <c r="H12" s="62">
        <v>44256</v>
      </c>
      <c r="I12" s="106">
        <v>6.4000000000000001E-2</v>
      </c>
      <c r="R12" s="246" t="s">
        <v>98</v>
      </c>
      <c r="S12" s="247"/>
      <c r="T12" s="247"/>
      <c r="U12" s="247"/>
      <c r="V12" s="247"/>
      <c r="W12" s="247"/>
      <c r="X12" s="247"/>
      <c r="Y12" s="247"/>
      <c r="Z12" s="247"/>
      <c r="AA12" s="247"/>
      <c r="AB12" s="248"/>
    </row>
    <row r="13" spans="1:28" s="5" customFormat="1" ht="18.75" customHeight="1" x14ac:dyDescent="0.2">
      <c r="A13" s="19" t="s">
        <v>2</v>
      </c>
      <c r="B13" s="283"/>
      <c r="C13" s="283"/>
      <c r="D13" s="193"/>
      <c r="E13" s="20"/>
      <c r="F13" s="21"/>
      <c r="G13" s="2"/>
      <c r="H13" s="2"/>
      <c r="R13" s="246"/>
      <c r="S13" s="247"/>
      <c r="T13" s="247"/>
      <c r="U13" s="247"/>
      <c r="V13" s="247"/>
      <c r="W13" s="247"/>
      <c r="X13" s="247"/>
      <c r="Y13" s="247"/>
      <c r="Z13" s="247"/>
      <c r="AA13" s="247"/>
      <c r="AB13" s="248"/>
    </row>
    <row r="14" spans="1:28" s="5" customFormat="1" ht="18.75" customHeight="1" x14ac:dyDescent="0.2">
      <c r="A14" s="191" t="s">
        <v>17</v>
      </c>
      <c r="B14" s="17"/>
      <c r="C14" s="20"/>
      <c r="D14" s="193"/>
      <c r="E14" s="20"/>
      <c r="F14" s="21"/>
      <c r="G14" s="2"/>
      <c r="H14" s="2"/>
      <c r="R14" s="246"/>
      <c r="S14" s="247"/>
      <c r="T14" s="247"/>
      <c r="U14" s="247"/>
      <c r="V14" s="247"/>
      <c r="W14" s="247"/>
      <c r="X14" s="247"/>
      <c r="Y14" s="247"/>
      <c r="Z14" s="247"/>
      <c r="AA14" s="247"/>
      <c r="AB14" s="248"/>
    </row>
    <row r="15" spans="1:28" s="5" customFormat="1" ht="21.75" customHeight="1" x14ac:dyDescent="0.2">
      <c r="A15" s="296"/>
      <c r="B15" s="297"/>
      <c r="C15" s="297"/>
      <c r="D15" s="297"/>
      <c r="E15" s="297"/>
      <c r="F15" s="298"/>
      <c r="G15" s="2"/>
      <c r="H15" s="2"/>
      <c r="R15" s="267"/>
      <c r="S15" s="268"/>
      <c r="T15" s="268"/>
      <c r="U15" s="268"/>
      <c r="V15" s="268"/>
      <c r="W15" s="268"/>
      <c r="X15" s="268"/>
      <c r="Y15" s="268"/>
      <c r="Z15" s="268"/>
      <c r="AA15" s="268"/>
      <c r="AB15" s="269"/>
    </row>
    <row r="16" spans="1:28" s="22" customFormat="1" ht="30" customHeight="1" x14ac:dyDescent="0.2">
      <c r="A16" s="54" t="s">
        <v>18</v>
      </c>
      <c r="B16" s="55"/>
      <c r="C16" s="61">
        <v>44166</v>
      </c>
      <c r="D16" s="294" t="s">
        <v>19</v>
      </c>
      <c r="E16" s="294"/>
      <c r="F16" s="295"/>
      <c r="G16" s="46">
        <f>IF(C16="","",NETWORKDAYS(C16,EOMONTH(C16,0)))</f>
        <v>23</v>
      </c>
      <c r="H16" s="47"/>
      <c r="J16" s="57" t="s">
        <v>3</v>
      </c>
      <c r="R16" s="271" t="str">
        <f>+A16</f>
        <v>Periodo di conteggio (mese)</v>
      </c>
      <c r="S16" s="272"/>
      <c r="T16" s="272"/>
      <c r="U16" s="270">
        <f>IF(ISBLANK(C16),"",+C16)</f>
        <v>44166</v>
      </c>
      <c r="V16" s="270"/>
      <c r="W16" s="127"/>
      <c r="X16" s="127"/>
      <c r="Y16" s="127"/>
      <c r="Z16" s="127"/>
      <c r="AA16" s="127"/>
      <c r="AB16" s="127"/>
    </row>
    <row r="17" spans="1:28" s="5" customFormat="1" ht="15" x14ac:dyDescent="0.2">
      <c r="A17" s="276" t="str">
        <f>IF(OR(I17=I18,I17="",I18=""),"",J17)</f>
        <v/>
      </c>
      <c r="B17" s="276"/>
      <c r="C17" s="276"/>
      <c r="D17" s="276"/>
      <c r="E17" s="276"/>
      <c r="F17" s="276"/>
      <c r="G17" s="2"/>
      <c r="H17" s="2"/>
      <c r="I17" s="58" t="str">
        <f>IF(C16="","",TEXT(C16,"MM"))</f>
        <v>12</v>
      </c>
      <c r="J17" s="194" t="s">
        <v>22</v>
      </c>
      <c r="R17" s="110"/>
      <c r="S17" s="110"/>
      <c r="T17" s="110"/>
      <c r="U17" s="129"/>
      <c r="V17" s="110"/>
      <c r="W17" s="110"/>
      <c r="X17" s="110"/>
      <c r="Y17" s="110"/>
      <c r="Z17" s="110"/>
      <c r="AA17" s="110"/>
      <c r="AB17" s="110"/>
    </row>
    <row r="18" spans="1:28" ht="36.6" customHeight="1" x14ac:dyDescent="0.2">
      <c r="A18" s="301" t="s">
        <v>121</v>
      </c>
      <c r="B18" s="302"/>
      <c r="C18" s="302"/>
      <c r="D18" s="302"/>
      <c r="E18" s="302"/>
      <c r="F18" s="303"/>
      <c r="I18" s="42" t="str">
        <f>IF(C19="","",TEXT(C19,"MM"))</f>
        <v/>
      </c>
      <c r="L18" s="44"/>
      <c r="R18" s="245" t="s">
        <v>108</v>
      </c>
      <c r="S18" s="245"/>
      <c r="T18" s="245"/>
      <c r="U18" s="245"/>
      <c r="V18" s="245"/>
      <c r="W18" s="245"/>
      <c r="X18" s="245"/>
      <c r="Y18" s="245"/>
      <c r="Z18" s="245"/>
      <c r="AA18" s="245"/>
      <c r="AB18" s="245"/>
    </row>
    <row r="19" spans="1:28" ht="22.9" customHeight="1" x14ac:dyDescent="0.2">
      <c r="A19" s="36"/>
      <c r="B19" s="35" t="s">
        <v>20</v>
      </c>
      <c r="C19" s="41"/>
      <c r="D19" s="35" t="s">
        <v>21</v>
      </c>
      <c r="E19" s="305"/>
      <c r="F19" s="306"/>
      <c r="G19" s="59">
        <f>IF(AND(C19&gt;0,E19&gt;0),NETWORKDAYS(C19,E19),G16)</f>
        <v>23</v>
      </c>
      <c r="I19" s="42" t="str">
        <f>IF(E19="","",TEXT(E19,"MM"))</f>
        <v/>
      </c>
      <c r="R19" s="245"/>
      <c r="S19" s="245"/>
      <c r="T19" s="245"/>
      <c r="U19" s="245"/>
      <c r="V19" s="245"/>
      <c r="W19" s="245"/>
      <c r="X19" s="245"/>
      <c r="Y19" s="245"/>
      <c r="Z19" s="245"/>
      <c r="AA19" s="245"/>
      <c r="AB19" s="245"/>
    </row>
    <row r="20" spans="1:28" ht="19.149999999999999" customHeight="1" x14ac:dyDescent="0.2">
      <c r="A20" s="37"/>
      <c r="B20" s="38"/>
      <c r="C20" s="39"/>
      <c r="D20" s="38"/>
      <c r="E20" s="43"/>
      <c r="F20" s="40">
        <f>IF(I18=I19,G19,J20)</f>
        <v>23</v>
      </c>
      <c r="G20" s="56"/>
      <c r="J20" s="195" t="s">
        <v>23</v>
      </c>
      <c r="R20" s="245"/>
      <c r="S20" s="245"/>
      <c r="T20" s="245"/>
      <c r="U20" s="245"/>
      <c r="V20" s="245"/>
      <c r="W20" s="245"/>
      <c r="X20" s="245"/>
      <c r="Y20" s="245"/>
      <c r="Z20" s="245"/>
      <c r="AA20" s="245"/>
      <c r="AB20" s="245"/>
    </row>
    <row r="21" spans="1:28" ht="17.45" customHeight="1" x14ac:dyDescent="0.2">
      <c r="A21" s="237" t="s">
        <v>103</v>
      </c>
      <c r="B21" s="237"/>
      <c r="C21" s="237"/>
      <c r="D21" s="237"/>
      <c r="E21" s="237"/>
      <c r="F21" s="237"/>
      <c r="G21" s="56"/>
      <c r="R21" s="149"/>
      <c r="S21" s="149"/>
      <c r="T21" s="149"/>
      <c r="U21" s="149"/>
      <c r="V21" s="249" t="s">
        <v>54</v>
      </c>
      <c r="W21" s="249"/>
      <c r="X21" s="249"/>
      <c r="Y21" s="249"/>
      <c r="Z21" s="249"/>
      <c r="AA21" s="149"/>
      <c r="AB21" s="149"/>
    </row>
    <row r="22" spans="1:28" ht="28.9" customHeight="1" x14ac:dyDescent="0.2">
      <c r="A22" s="238"/>
      <c r="B22" s="238"/>
      <c r="C22" s="238"/>
      <c r="D22" s="238"/>
      <c r="E22" s="238"/>
      <c r="F22" s="238"/>
      <c r="G22" s="2"/>
      <c r="V22" s="249"/>
      <c r="W22" s="249"/>
      <c r="X22" s="249"/>
      <c r="Y22" s="249"/>
      <c r="Z22" s="249"/>
    </row>
    <row r="23" spans="1:28" ht="28.5" x14ac:dyDescent="0.2">
      <c r="A23" s="239" t="s">
        <v>24</v>
      </c>
      <c r="B23" s="239"/>
      <c r="C23" s="239"/>
      <c r="D23" s="239"/>
      <c r="E23" s="196"/>
      <c r="F23" s="12"/>
      <c r="G23" s="2"/>
      <c r="H23"/>
      <c r="R23" s="250" t="str">
        <f>+A23</f>
        <v>Perdita di lavoro per ragioni economiche</v>
      </c>
      <c r="S23" s="250"/>
      <c r="T23" s="250"/>
      <c r="U23" s="250"/>
      <c r="V23" s="111" t="s">
        <v>6</v>
      </c>
      <c r="W23" s="112"/>
      <c r="X23" s="111" t="s">
        <v>99</v>
      </c>
      <c r="Y23" s="112"/>
      <c r="Z23" s="111" t="s">
        <v>7</v>
      </c>
      <c r="AB23" s="113" t="s">
        <v>55</v>
      </c>
    </row>
    <row r="24" spans="1:28" ht="25.5" customHeight="1" x14ac:dyDescent="0.2">
      <c r="A24" s="174" t="s">
        <v>25</v>
      </c>
      <c r="B24" s="8"/>
      <c r="C24" s="8"/>
      <c r="D24" s="8"/>
      <c r="E24" s="2"/>
      <c r="F24" s="138">
        <f>+AB24</f>
        <v>0</v>
      </c>
      <c r="G24" s="2"/>
      <c r="H24"/>
      <c r="P24">
        <f>COLUMN('Classificazione categ salariali'!$E$378)</f>
        <v>5</v>
      </c>
      <c r="R24" s="241" t="str">
        <f>+A24</f>
        <v>Numero di lavoratori aventi diritto</v>
      </c>
      <c r="S24" s="241"/>
      <c r="T24" s="241"/>
      <c r="U24" s="242"/>
      <c r="V24" s="138">
        <f>VLOOKUP(V$23,'Classificazione categ salariali'!$A$379:$M$381,$P24,FALSE)</f>
        <v>0</v>
      </c>
      <c r="W24" s="114"/>
      <c r="X24" s="138">
        <f>VLOOKUP(X$23,'Classificazione categ salariali'!$A$379:$M$381,$P24,FALSE)</f>
        <v>0</v>
      </c>
      <c r="Y24" s="114"/>
      <c r="Z24" s="138">
        <f>VLOOKUP(Z$23,'Classificazione categ salariali'!$A$379:$M$381,$P24,FALSE)</f>
        <v>0</v>
      </c>
      <c r="AA24" s="114"/>
      <c r="AB24" s="138">
        <f>SUM(V24,X24,Z24)</f>
        <v>0</v>
      </c>
    </row>
    <row r="25" spans="1:28" ht="25.5" customHeight="1" x14ac:dyDescent="0.2">
      <c r="A25" s="174" t="s">
        <v>26</v>
      </c>
      <c r="B25" s="8"/>
      <c r="C25" s="8"/>
      <c r="D25" s="243"/>
      <c r="E25" s="244"/>
      <c r="F25" s="206">
        <f>+AB25</f>
        <v>0</v>
      </c>
      <c r="G25" s="2"/>
      <c r="H25"/>
      <c r="I25" s="195" t="s">
        <v>27</v>
      </c>
      <c r="P25">
        <f>COLUMN('Classificazione categ salariali'!$F$378)</f>
        <v>6</v>
      </c>
      <c r="R25" s="241" t="str">
        <f>+A25</f>
        <v>Numero di lavoratori colpiti dal lavoro ridotto (LR)</v>
      </c>
      <c r="S25" s="241"/>
      <c r="T25" s="241"/>
      <c r="U25" s="242"/>
      <c r="V25" s="138">
        <f>VLOOKUP(V$23,'Classificazione categ salariali'!$A$379:$M$381,$P25,FALSE)</f>
        <v>0</v>
      </c>
      <c r="W25" s="114"/>
      <c r="X25" s="138">
        <f>VLOOKUP(X$23,'Classificazione categ salariali'!$A$379:$M$381,$P25,FALSE)</f>
        <v>0</v>
      </c>
      <c r="Y25" s="114"/>
      <c r="Z25" s="138">
        <f>VLOOKUP(Z$23,'Classificazione categ salariali'!$A$379:$M$381,$P25,FALSE)</f>
        <v>0</v>
      </c>
      <c r="AA25" s="114"/>
      <c r="AB25" s="206">
        <f>IF(SUM(V25,X25,Z25)&gt;AB24,$I$25,SUM(V25,X25,Z25))</f>
        <v>0</v>
      </c>
    </row>
    <row r="26" spans="1:28" ht="25.5" customHeight="1" x14ac:dyDescent="0.2">
      <c r="A26" s="174"/>
      <c r="B26" s="8"/>
      <c r="C26" s="8"/>
      <c r="D26" s="8"/>
      <c r="E26" s="2"/>
      <c r="F26" s="25"/>
      <c r="G26" s="205">
        <f>IF(X26="---",0,+X26/5*F20)</f>
        <v>0</v>
      </c>
      <c r="H26"/>
      <c r="P26" s="66"/>
      <c r="Q26" s="66"/>
      <c r="R26" s="251" t="s">
        <v>56</v>
      </c>
      <c r="S26" s="251"/>
      <c r="T26" s="251"/>
      <c r="U26" s="251"/>
      <c r="V26" s="114"/>
      <c r="W26" s="114"/>
      <c r="X26" s="228" t="str">
        <f>+'Classificazione categ salariali'!G380</f>
        <v>---</v>
      </c>
      <c r="Y26" s="114"/>
      <c r="Z26" s="114"/>
      <c r="AA26" s="114"/>
      <c r="AB26" s="114"/>
    </row>
    <row r="27" spans="1:28" ht="25.5" customHeight="1" x14ac:dyDescent="0.2">
      <c r="A27" s="236" t="s">
        <v>28</v>
      </c>
      <c r="B27" s="236"/>
      <c r="C27" s="236"/>
      <c r="D27" s="236"/>
      <c r="E27" s="11" t="s">
        <v>29</v>
      </c>
      <c r="F27" s="139">
        <f>+AB27</f>
        <v>0</v>
      </c>
      <c r="G27" s="6"/>
      <c r="H27"/>
      <c r="P27">
        <f>COLUMN('Classificazione categ salariali'!$H$378)</f>
        <v>8</v>
      </c>
      <c r="Q27" s="52"/>
      <c r="R27" s="241" t="str">
        <f>+A27</f>
        <v>Somma totale delle ore di lavoro previste di tutti i lavoratori aventi diritto</v>
      </c>
      <c r="S27" s="241"/>
      <c r="T27" s="241"/>
      <c r="U27" s="242"/>
      <c r="V27" s="139">
        <f>VLOOKUP(V$23,'Classificazione categ salariali'!$A$379:$M$381,$P27,FALSE)</f>
        <v>0</v>
      </c>
      <c r="W27" s="114"/>
      <c r="X27" s="139">
        <f>VLOOKUP(X$23,'Classificazione categ salariali'!$A$379:$M$381,$P27,FALSE)</f>
        <v>0</v>
      </c>
      <c r="Y27" s="114"/>
      <c r="Z27" s="139">
        <f>VLOOKUP(Z$23,'Classificazione categ salariali'!$A$379:$M$381,$P27,FALSE)</f>
        <v>0</v>
      </c>
      <c r="AA27" s="114"/>
      <c r="AB27" s="139">
        <f>SUM(V27,X27,Z27)</f>
        <v>0</v>
      </c>
    </row>
    <row r="28" spans="1:28" ht="25.5" customHeight="1" x14ac:dyDescent="0.2">
      <c r="A28" s="236" t="s">
        <v>30</v>
      </c>
      <c r="B28" s="236"/>
      <c r="C28" s="236"/>
      <c r="D28" s="236"/>
      <c r="E28" s="11" t="s">
        <v>29</v>
      </c>
      <c r="F28" s="139">
        <f>+AB28</f>
        <v>0</v>
      </c>
      <c r="G28" s="6"/>
      <c r="H28"/>
      <c r="P28">
        <f>COLUMN('Classificazione categ salariali'!$I$378)</f>
        <v>9</v>
      </c>
      <c r="Q28" s="52"/>
      <c r="R28" s="241" t="str">
        <f>+A28</f>
        <v>Somma totale delle ore perse per ragioni economiche di tutti i lavoratori colpiti dal LR</v>
      </c>
      <c r="S28" s="241"/>
      <c r="T28" s="241"/>
      <c r="U28" s="242"/>
      <c r="V28" s="139">
        <f>IF(V25=0,0,VLOOKUP(V$23,'Classificazione categ salariali'!$A$379:$M$381,$P28,FALSE))</f>
        <v>0</v>
      </c>
      <c r="W28" s="114"/>
      <c r="X28" s="139">
        <f>IF(X25=0,0,VLOOKUP(X$23,'Classificazione categ salariali'!$A$379:$M$381,$P28,FALSE))</f>
        <v>0</v>
      </c>
      <c r="Y28" s="114"/>
      <c r="Z28" s="139">
        <f>IF(Z25=0,0,VLOOKUP(Z$23,'Classificazione categ salariali'!$A$379:$M$381,$P28,FALSE))</f>
        <v>0</v>
      </c>
      <c r="AA28" s="114"/>
      <c r="AB28" s="139">
        <f>SUM(V28,X28,Z28)</f>
        <v>0</v>
      </c>
    </row>
    <row r="29" spans="1:28" ht="25.5" customHeight="1" x14ac:dyDescent="0.2">
      <c r="A29" s="304" t="s">
        <v>31</v>
      </c>
      <c r="B29" s="304"/>
      <c r="C29" s="304"/>
      <c r="D29" s="304"/>
      <c r="E29" s="11"/>
      <c r="F29" s="24">
        <f>+AB29</f>
        <v>0</v>
      </c>
      <c r="G29" s="7"/>
      <c r="H29"/>
      <c r="J29" s="195" t="s">
        <v>32</v>
      </c>
      <c r="P29" s="52"/>
      <c r="Q29" s="52"/>
      <c r="R29" s="241" t="str">
        <f>+A29</f>
        <v>Perdita di lavoro per ragioni economiche in percentuale</v>
      </c>
      <c r="S29" s="241"/>
      <c r="T29" s="241"/>
      <c r="U29" s="242"/>
      <c r="V29" s="140">
        <f>IF(V28=0,0,IF(V28&gt;V27,$J29,V28/V27))</f>
        <v>0</v>
      </c>
      <c r="W29" s="114"/>
      <c r="X29" s="140">
        <f>IF(X28=0,0,IF(X28&gt;X27,$J29,X28/X27))</f>
        <v>0</v>
      </c>
      <c r="Y29" s="114"/>
      <c r="Z29" s="140">
        <f>IF(Z28=0,0,IF(Z28&gt;Z27,$J29,Z28/Z27))</f>
        <v>0</v>
      </c>
      <c r="AA29" s="114"/>
      <c r="AB29" s="140">
        <f>IF(AB28=0,0,IF(OR(ISTEXT(V29),ISTEXT(X29),ISTEXT(Z29)),$J29,IF(AB28&gt;AB27,$J29,AB28/AB27)))</f>
        <v>0</v>
      </c>
    </row>
    <row r="30" spans="1:28" ht="16.5" customHeight="1" x14ac:dyDescent="0.2">
      <c r="A30" s="2"/>
      <c r="B30" s="2"/>
      <c r="C30" s="2"/>
      <c r="D30" s="2"/>
      <c r="E30" s="2"/>
      <c r="F30" s="197" t="s">
        <v>33</v>
      </c>
      <c r="G30" s="8"/>
      <c r="H30"/>
      <c r="V30" s="114"/>
      <c r="W30" s="114"/>
      <c r="X30" s="114"/>
      <c r="Y30" s="114"/>
      <c r="Z30" s="114"/>
      <c r="AA30" s="114"/>
      <c r="AB30" s="114"/>
    </row>
    <row r="31" spans="1:28" ht="25.5" customHeight="1" x14ac:dyDescent="0.2">
      <c r="A31" s="239" t="s">
        <v>34</v>
      </c>
      <c r="B31" s="239"/>
      <c r="C31" s="239"/>
      <c r="D31" s="239"/>
      <c r="E31" s="196"/>
      <c r="F31" s="198"/>
      <c r="G31" s="208"/>
      <c r="H31"/>
      <c r="R31" s="250" t="str">
        <f>+A31</f>
        <v>Perdita di guadagno</v>
      </c>
      <c r="S31" s="250"/>
      <c r="T31" s="250"/>
      <c r="U31" s="250"/>
      <c r="V31" s="114"/>
      <c r="W31" s="114"/>
      <c r="X31" s="114"/>
      <c r="Y31" s="114"/>
      <c r="Z31" s="114"/>
      <c r="AA31" s="114"/>
      <c r="AB31" s="114"/>
    </row>
    <row r="32" spans="1:28" ht="33.6" customHeight="1" x14ac:dyDescent="0.2">
      <c r="A32" s="240" t="s">
        <v>95</v>
      </c>
      <c r="B32" s="240"/>
      <c r="C32" s="240"/>
      <c r="D32" s="240"/>
      <c r="E32" s="11" t="s">
        <v>0</v>
      </c>
      <c r="F32" s="139">
        <f>+AB32</f>
        <v>0</v>
      </c>
      <c r="G32" s="2"/>
      <c r="H32"/>
      <c r="P32">
        <f>COLUMN('Classificazione categ salariali'!$L$378)</f>
        <v>12</v>
      </c>
      <c r="R32" s="241" t="str">
        <f>+A32</f>
        <v>Massa salariale soggetta all’obbligo di contribuzione AVS di tutti i lavoratori aventi diritto
(max. 12'350 fr. a persona)</v>
      </c>
      <c r="S32" s="241"/>
      <c r="T32" s="241"/>
      <c r="U32" s="242"/>
      <c r="V32" s="139">
        <f>VLOOKUP(V$23,'Classificazione categ salariali'!$A$379:$M$381,$P32,FALSE)</f>
        <v>0</v>
      </c>
      <c r="W32" s="114"/>
      <c r="X32" s="139">
        <f>VLOOKUP(X$23,'Classificazione categ salariali'!$A$379:$M$381,$P32,FALSE)</f>
        <v>0</v>
      </c>
      <c r="Y32" s="114"/>
      <c r="Z32" s="139">
        <f>VLOOKUP(Z$23,'Classificazione categ salariali'!$A$379:$M$381,$P32,FALSE)</f>
        <v>0</v>
      </c>
      <c r="AA32" s="114"/>
      <c r="AB32" s="139">
        <f t="shared" ref="AB32" si="2">SUM(V32,X32,Z32)</f>
        <v>0</v>
      </c>
    </row>
    <row r="33" spans="1:29" ht="25.5" customHeight="1" x14ac:dyDescent="0.2">
      <c r="A33" s="236" t="s">
        <v>96</v>
      </c>
      <c r="B33" s="236"/>
      <c r="C33" s="236"/>
      <c r="D33" s="236"/>
      <c r="E33" s="11" t="s">
        <v>0</v>
      </c>
      <c r="F33" s="10">
        <f>+AB33</f>
        <v>0</v>
      </c>
      <c r="G33" s="192"/>
      <c r="H33" s="2"/>
      <c r="R33" s="241" t="str">
        <f>+A33</f>
        <v>Massa salariale per le ore perse (% di perdita di lavoro per motivi economici)</v>
      </c>
      <c r="S33" s="241"/>
      <c r="T33" s="241"/>
      <c r="U33" s="242"/>
      <c r="V33" s="115">
        <f>IF(ISTEXT(V29),"",ROUND(IF(OR(V32="",V32&gt;V24*12350),"",V32*V29)*20,0)/20)</f>
        <v>0</v>
      </c>
      <c r="X33" s="115">
        <f>IF(ISTEXT(X29),"",ROUND(IF(OR(X32="",X32&gt;X24*12350),"",X32*X29)*20,0)/20)</f>
        <v>0</v>
      </c>
      <c r="Z33" s="115">
        <f>IF(ISTEXT(Z29),"",ROUND(IF(OR(Z32="",Z32&gt;Z24*12350),"",Z32*Z29)*20,0)/20)</f>
        <v>0</v>
      </c>
      <c r="AB33" s="115">
        <f>IF(OR(ISTEXT(V33),ISTEXT(X33),ISTEXT(Z33)),"",SUM(V33,X33,Z33))</f>
        <v>0</v>
      </c>
    </row>
    <row r="34" spans="1:29" ht="26.45" customHeight="1" x14ac:dyDescent="0.2">
      <c r="A34" s="300" t="str">
        <f>IF($F$32&gt;$F$24*12350,J34,"")</f>
        <v/>
      </c>
      <c r="B34" s="300"/>
      <c r="C34" s="300"/>
      <c r="D34" s="300"/>
      <c r="E34" s="300"/>
      <c r="F34" s="300"/>
      <c r="G34" s="2"/>
      <c r="H34"/>
      <c r="J34" s="195" t="s">
        <v>35</v>
      </c>
    </row>
    <row r="35" spans="1:29" ht="25.5" customHeight="1" x14ac:dyDescent="0.2">
      <c r="A35" s="239" t="s">
        <v>36</v>
      </c>
      <c r="B35" s="239"/>
      <c r="C35" s="239"/>
      <c r="D35" s="239"/>
      <c r="E35" s="196"/>
      <c r="F35" s="204"/>
      <c r="G35" s="208"/>
      <c r="H35"/>
      <c r="R35" s="250" t="str">
        <f>+A35</f>
        <v>Calcolo dell’indennità</v>
      </c>
      <c r="S35" s="250"/>
      <c r="T35" s="310" t="s">
        <v>57</v>
      </c>
      <c r="U35" s="310"/>
      <c r="V35" s="128">
        <v>1</v>
      </c>
      <c r="W35" s="110"/>
      <c r="X35" s="223" t="str">
        <f>IF(ISERROR(+X36/X33),"",+X36/X33)</f>
        <v/>
      </c>
      <c r="Y35" s="110"/>
      <c r="Z35" s="128">
        <v>0.8</v>
      </c>
      <c r="AA35" s="110"/>
      <c r="AB35" s="128"/>
    </row>
    <row r="36" spans="1:29" ht="25.5" customHeight="1" x14ac:dyDescent="0.2">
      <c r="A36" s="304" t="s">
        <v>37</v>
      </c>
      <c r="B36" s="304"/>
      <c r="C36" s="304"/>
      <c r="D36" s="304"/>
      <c r="E36" s="13" t="s">
        <v>0</v>
      </c>
      <c r="F36" s="10">
        <f>+AB36</f>
        <v>0</v>
      </c>
      <c r="G36" s="199"/>
      <c r="R36" s="241" t="str">
        <f>+A36</f>
        <v>Indennità della massa salariale per le ore perse</v>
      </c>
      <c r="S36" s="241"/>
      <c r="T36" s="241"/>
      <c r="U36" s="242"/>
      <c r="V36" s="115">
        <f>IF(ISTEXT(V33),"",ROUND(V33*V35*20,0)/20)</f>
        <v>0</v>
      </c>
      <c r="X36" s="139">
        <f>IF(ISTEXT(X33),"",IF(OR(G26=0,ISTEXT(X29)),0,MIN(MAX(+X33*Z35,3470/(X26/5*G16)*X28),X33)))</f>
        <v>0</v>
      </c>
      <c r="Z36" s="115">
        <f>IF(ISTEXT(Z33),"",ROUND(Z33*Z35*20,0)/20)</f>
        <v>0</v>
      </c>
      <c r="AB36" s="115">
        <f>IF(OR(ISTEXT(V36),ISTEXT(X36),ISTEXT(Z36)),"",SUM(V36,X36,Z36))</f>
        <v>0</v>
      </c>
    </row>
    <row r="37" spans="1:29" ht="31.5" customHeight="1" thickBot="1" x14ac:dyDescent="0.25">
      <c r="A37" s="307" t="str">
        <f>IF(ISBLANK(C16),"",TEXT(VLOOKUP($C$16,$H$9:$I$12,2,FALSE),"0.000%"))&amp;" di contributi alle assicurazioni sociali del datore di lavoro (AVS/AI/IPG/AD) della massa salariale per le ore perse"</f>
        <v>6.375% di contributi alle assicurazioni sociali del datore di lavoro (AVS/AI/IPG/AD) della massa salariale per le ore perse</v>
      </c>
      <c r="B37" s="307"/>
      <c r="C37" s="307"/>
      <c r="D37" s="307"/>
      <c r="E37" s="13" t="s">
        <v>0</v>
      </c>
      <c r="F37" s="15">
        <f>+AB37</f>
        <v>0</v>
      </c>
      <c r="G37" s="209"/>
      <c r="H37" s="210"/>
      <c r="R37" s="241" t="str">
        <f>+A37</f>
        <v>6.375% di contributi alle assicurazioni sociali del datore di lavoro (AVS/AI/IPG/AD) della massa salariale per le ore perse</v>
      </c>
      <c r="S37" s="241"/>
      <c r="T37" s="241"/>
      <c r="U37" s="242"/>
      <c r="V37" s="116">
        <f>ROUND(IF(V36=0,0,V33*VLOOKUP($C$16,$H$9:$I$12,2,FALSE))*20,0)/20</f>
        <v>0</v>
      </c>
      <c r="X37" s="116">
        <f>ROUND(IF(X36=0,0,X33*VLOOKUP($C$16,$H$9:$I$12,2,FALSE))*20,0)/20</f>
        <v>0</v>
      </c>
      <c r="Z37" s="116">
        <f>ROUND(IF(Z36=0,0,Z33*VLOOKUP($C$16,$H$9:$I$12,2,FALSE))*20,0)/20</f>
        <v>0</v>
      </c>
      <c r="AB37" s="116">
        <f t="shared" ref="AB37" si="3">SUM(V37,X37,Z37)</f>
        <v>0</v>
      </c>
    </row>
    <row r="38" spans="1:29" ht="42" customHeight="1" thickBot="1" x14ac:dyDescent="0.25">
      <c r="A38" s="50" t="s">
        <v>40</v>
      </c>
      <c r="B38" s="51"/>
      <c r="C38" s="313" t="e">
        <f>IF(-#REF!&gt;=F36,J39,"")</f>
        <v>#REF!</v>
      </c>
      <c r="D38" s="313"/>
      <c r="E38" s="14" t="s">
        <v>0</v>
      </c>
      <c r="F38" s="23" t="str">
        <f>+AB38</f>
        <v>Perdita di lavoro minima non raggiunta</v>
      </c>
      <c r="G38" s="211"/>
      <c r="H38" s="212"/>
      <c r="J38" s="195" t="s">
        <v>38</v>
      </c>
      <c r="V38" s="117">
        <f>ROUND(SUM(V36:V37)*20,0)/20</f>
        <v>0</v>
      </c>
      <c r="X38" s="117">
        <f>ROUND(SUM(X36:X37)*20,0)/20</f>
        <v>0</v>
      </c>
      <c r="Z38" s="117">
        <f>ROUND(SUM(Z36:Z37)*20,0)/20</f>
        <v>0</v>
      </c>
      <c r="AB38" s="117" t="str">
        <f>IF(OR(ISTEXT(F20),AND(C19*E19&gt;0,OR(I17&lt;&gt;I18,I17&lt;&gt;I19))),$J$17,IF(SUM(V25,X25,Z25)&gt;AB24,$I$25,IF(AB29&lt;0.1,$J39,ROUND(SUM(AB36:AB37)*20,0)/20)))</f>
        <v>Perdita di lavoro minima non raggiunta</v>
      </c>
    </row>
    <row r="39" spans="1:29" ht="18.600000000000001" customHeight="1" x14ac:dyDescent="0.2">
      <c r="A39" s="1"/>
      <c r="B39" s="1"/>
      <c r="C39" s="1"/>
      <c r="D39" s="1"/>
      <c r="E39" s="1"/>
      <c r="F39" s="9"/>
      <c r="J39" s="195" t="s">
        <v>39</v>
      </c>
    </row>
    <row r="40" spans="1:29" s="27" customFormat="1" x14ac:dyDescent="0.2">
      <c r="A40" s="200" t="s">
        <v>41</v>
      </c>
      <c r="B40" s="29"/>
      <c r="C40" s="29"/>
      <c r="D40" s="29"/>
      <c r="E40" s="29"/>
      <c r="F40" s="201"/>
      <c r="G40" s="26"/>
      <c r="H40" s="26"/>
      <c r="J40" s="195"/>
      <c r="R40" s="151"/>
      <c r="S40" s="151"/>
      <c r="T40" s="151"/>
      <c r="U40" s="151"/>
      <c r="V40" s="151"/>
      <c r="W40" s="151"/>
      <c r="X40" s="151"/>
      <c r="Y40" s="151"/>
      <c r="Z40" s="151"/>
      <c r="AA40" s="151"/>
      <c r="AB40" s="151"/>
      <c r="AC40" s="151"/>
    </row>
    <row r="41" spans="1:29" s="27" customFormat="1" ht="167.45" customHeight="1" x14ac:dyDescent="0.2">
      <c r="A41" s="308" t="s">
        <v>122</v>
      </c>
      <c r="B41" s="308"/>
      <c r="C41" s="308"/>
      <c r="D41" s="308"/>
      <c r="E41" s="308"/>
      <c r="F41" s="308"/>
      <c r="G41" s="26"/>
      <c r="H41" s="26"/>
      <c r="J41" s="195"/>
      <c r="R41" s="151"/>
      <c r="S41" s="151"/>
      <c r="T41" s="151"/>
      <c r="U41" s="151"/>
      <c r="V41" s="151"/>
      <c r="W41" s="151"/>
      <c r="X41" s="151"/>
      <c r="Y41" s="151"/>
      <c r="Z41" s="151"/>
      <c r="AA41" s="151"/>
      <c r="AB41" s="151"/>
      <c r="AC41" s="151"/>
    </row>
    <row r="42" spans="1:29" ht="3" customHeight="1" x14ac:dyDescent="0.2">
      <c r="A42" s="1"/>
      <c r="B42" s="1"/>
      <c r="C42" s="1"/>
      <c r="D42" s="1"/>
      <c r="E42" s="1"/>
      <c r="F42" s="9"/>
      <c r="R42" s="151"/>
      <c r="S42" s="151"/>
      <c r="T42" s="151"/>
      <c r="U42" s="151"/>
      <c r="V42" s="151"/>
      <c r="W42" s="151"/>
      <c r="X42" s="151"/>
      <c r="Y42" s="151"/>
      <c r="Z42" s="151"/>
      <c r="AA42" s="151"/>
      <c r="AB42" s="151"/>
      <c r="AC42" s="151"/>
    </row>
    <row r="43" spans="1:29" s="27" customFormat="1" x14ac:dyDescent="0.2">
      <c r="A43" s="34" t="s">
        <v>42</v>
      </c>
      <c r="B43" s="30"/>
      <c r="C43" s="30"/>
      <c r="D43" s="30"/>
      <c r="E43" s="30"/>
      <c r="F43" s="31"/>
      <c r="G43" s="26"/>
      <c r="H43" s="26"/>
      <c r="R43" s="151"/>
      <c r="S43" s="151"/>
      <c r="T43" s="151"/>
      <c r="U43" s="151"/>
      <c r="V43" s="151"/>
      <c r="W43" s="151"/>
      <c r="X43" s="151"/>
      <c r="Y43" s="151"/>
      <c r="Z43" s="151"/>
      <c r="AA43" s="151"/>
      <c r="AB43" s="151"/>
      <c r="AC43" s="151"/>
    </row>
    <row r="44" spans="1:29" s="27" customFormat="1" ht="150" customHeight="1" x14ac:dyDescent="0.2">
      <c r="A44" s="234" t="s">
        <v>126</v>
      </c>
      <c r="B44" s="234"/>
      <c r="C44" s="234"/>
      <c r="D44" s="234"/>
      <c r="E44" s="234"/>
      <c r="F44" s="234"/>
      <c r="G44" s="26"/>
      <c r="H44" s="26"/>
      <c r="R44" s="151"/>
      <c r="S44" s="151"/>
      <c r="T44" s="151"/>
      <c r="U44" s="151"/>
      <c r="V44" s="151"/>
      <c r="W44" s="151"/>
      <c r="X44" s="151"/>
      <c r="Y44" s="151"/>
      <c r="Z44" s="151"/>
      <c r="AA44" s="151"/>
      <c r="AB44" s="151"/>
      <c r="AC44" s="151"/>
    </row>
    <row r="45" spans="1:29" ht="3" customHeight="1" x14ac:dyDescent="0.2">
      <c r="A45" s="1"/>
      <c r="B45" s="1"/>
      <c r="C45" s="1"/>
      <c r="D45" s="1"/>
      <c r="E45" s="1"/>
      <c r="F45" s="9"/>
      <c r="R45" s="151"/>
      <c r="S45" s="151"/>
      <c r="T45" s="151"/>
      <c r="U45" s="151"/>
      <c r="V45" s="151"/>
      <c r="W45" s="151"/>
      <c r="X45" s="151"/>
      <c r="Y45" s="151"/>
      <c r="Z45" s="151"/>
      <c r="AA45" s="151"/>
      <c r="AB45" s="151"/>
      <c r="AC45" s="151"/>
    </row>
    <row r="46" spans="1:29" s="27" customFormat="1" x14ac:dyDescent="0.2">
      <c r="A46" s="235" t="s">
        <v>119</v>
      </c>
      <c r="B46" s="235"/>
      <c r="C46" s="235"/>
      <c r="D46" s="235"/>
      <c r="E46" s="235"/>
      <c r="F46" s="235"/>
      <c r="G46" s="26"/>
      <c r="H46" s="26"/>
      <c r="R46" s="151"/>
      <c r="S46" s="151"/>
      <c r="T46" s="151"/>
      <c r="U46" s="151"/>
      <c r="V46" s="151"/>
      <c r="W46" s="151"/>
      <c r="X46" s="151"/>
      <c r="Y46" s="151"/>
      <c r="Z46" s="151"/>
      <c r="AA46" s="151"/>
      <c r="AB46" s="151"/>
      <c r="AC46" s="151"/>
    </row>
    <row r="47" spans="1:29" ht="58.15" customHeight="1" x14ac:dyDescent="0.2">
      <c r="A47" s="234" t="s">
        <v>120</v>
      </c>
      <c r="B47" s="234"/>
      <c r="C47" s="234"/>
      <c r="D47" s="234"/>
      <c r="E47" s="234"/>
      <c r="F47" s="234"/>
      <c r="R47" s="151"/>
      <c r="S47" s="151"/>
      <c r="T47" s="151"/>
      <c r="U47" s="151"/>
      <c r="V47" s="151"/>
      <c r="W47" s="151"/>
      <c r="X47" s="151"/>
      <c r="Y47" s="151"/>
      <c r="Z47" s="151"/>
      <c r="AA47" s="151"/>
      <c r="AB47" s="151"/>
      <c r="AC47" s="151"/>
    </row>
    <row r="48" spans="1:29" ht="3" customHeight="1" x14ac:dyDescent="0.2">
      <c r="A48" s="1"/>
      <c r="B48" s="1"/>
      <c r="C48" s="1"/>
      <c r="D48" s="1"/>
      <c r="E48" s="1"/>
      <c r="F48" s="9"/>
      <c r="R48" s="151"/>
      <c r="S48" s="151"/>
      <c r="T48" s="151"/>
      <c r="U48" s="151"/>
      <c r="V48" s="151"/>
      <c r="W48" s="151"/>
      <c r="X48" s="151"/>
      <c r="Y48" s="151"/>
      <c r="Z48" s="151"/>
      <c r="AA48" s="151"/>
      <c r="AB48" s="151"/>
      <c r="AC48" s="151"/>
    </row>
    <row r="49" spans="1:29" s="27" customFormat="1" x14ac:dyDescent="0.2">
      <c r="A49" s="34" t="s">
        <v>43</v>
      </c>
      <c r="B49" s="30"/>
      <c r="C49" s="30"/>
      <c r="D49" s="30"/>
      <c r="E49" s="30"/>
      <c r="F49" s="31"/>
      <c r="G49" s="26"/>
      <c r="H49" s="26"/>
      <c r="R49" s="151"/>
      <c r="S49" s="151"/>
      <c r="T49" s="151"/>
      <c r="U49" s="151"/>
      <c r="V49" s="151"/>
      <c r="W49" s="151"/>
      <c r="X49" s="151"/>
      <c r="Y49" s="151"/>
      <c r="Z49" s="151"/>
      <c r="AA49" s="151"/>
      <c r="AB49" s="151"/>
      <c r="AC49" s="151"/>
    </row>
    <row r="50" spans="1:29" s="27" customFormat="1" ht="70.5" customHeight="1" x14ac:dyDescent="0.2">
      <c r="A50" s="234" t="s">
        <v>44</v>
      </c>
      <c r="B50" s="234"/>
      <c r="C50" s="234"/>
      <c r="D50" s="234"/>
      <c r="E50" s="234"/>
      <c r="F50" s="234"/>
      <c r="G50" s="26"/>
      <c r="H50" s="26"/>
      <c r="R50" s="151"/>
      <c r="S50" s="151"/>
      <c r="T50" s="151"/>
      <c r="U50" s="151"/>
      <c r="V50" s="151"/>
      <c r="W50" s="151"/>
      <c r="X50" s="151"/>
      <c r="Y50" s="151"/>
      <c r="Z50" s="151"/>
      <c r="AA50" s="151"/>
      <c r="AB50" s="151"/>
      <c r="AC50" s="151"/>
    </row>
    <row r="51" spans="1:29" s="27" customFormat="1" ht="70.900000000000006" customHeight="1" x14ac:dyDescent="0.2">
      <c r="A51" s="234" t="s">
        <v>45</v>
      </c>
      <c r="B51" s="234"/>
      <c r="C51" s="234"/>
      <c r="D51" s="234"/>
      <c r="E51" s="234"/>
      <c r="F51" s="234"/>
      <c r="G51" s="26"/>
      <c r="H51" s="26"/>
      <c r="R51" s="151"/>
      <c r="S51" s="151"/>
      <c r="T51" s="151"/>
      <c r="U51" s="151"/>
      <c r="V51" s="151"/>
      <c r="W51" s="151"/>
      <c r="X51" s="151"/>
      <c r="Y51" s="151"/>
      <c r="Z51" s="151"/>
      <c r="AA51" s="151"/>
      <c r="AB51" s="151"/>
      <c r="AC51" s="151"/>
    </row>
    <row r="52" spans="1:29" ht="3" customHeight="1" x14ac:dyDescent="0.2">
      <c r="A52" s="1"/>
      <c r="B52" s="1"/>
      <c r="C52" s="1"/>
      <c r="D52" s="1"/>
      <c r="E52" s="1"/>
      <c r="F52" s="9"/>
      <c r="R52" s="151"/>
      <c r="S52" s="151"/>
      <c r="T52" s="151"/>
      <c r="U52" s="151"/>
      <c r="V52" s="151"/>
      <c r="W52" s="151"/>
      <c r="X52" s="151"/>
      <c r="Y52" s="151"/>
      <c r="Z52" s="151"/>
      <c r="AA52" s="151"/>
      <c r="AB52" s="151"/>
      <c r="AC52" s="151"/>
    </row>
    <row r="53" spans="1:29" s="27" customFormat="1" x14ac:dyDescent="0.2">
      <c r="A53" s="34" t="s">
        <v>46</v>
      </c>
      <c r="B53" s="30"/>
      <c r="C53" s="30"/>
      <c r="D53" s="30"/>
      <c r="E53" s="30"/>
      <c r="F53" s="31"/>
      <c r="G53" s="26"/>
      <c r="H53" s="26"/>
      <c r="R53" s="151"/>
      <c r="S53" s="151"/>
      <c r="T53" s="151"/>
      <c r="U53" s="151"/>
      <c r="V53" s="151"/>
      <c r="W53" s="151"/>
      <c r="X53" s="151"/>
      <c r="Y53" s="151"/>
      <c r="Z53" s="151"/>
      <c r="AA53" s="151"/>
      <c r="AB53" s="151"/>
      <c r="AC53" s="151"/>
    </row>
    <row r="54" spans="1:29" s="27" customFormat="1" ht="59.25" customHeight="1" x14ac:dyDescent="0.2">
      <c r="A54" s="234" t="s">
        <v>97</v>
      </c>
      <c r="B54" s="234"/>
      <c r="C54" s="234"/>
      <c r="D54" s="234"/>
      <c r="E54" s="234"/>
      <c r="F54" s="234"/>
      <c r="G54" s="26"/>
      <c r="H54" s="26"/>
      <c r="R54" s="151"/>
      <c r="S54" s="151"/>
      <c r="T54" s="151"/>
      <c r="U54" s="151"/>
      <c r="V54" s="151"/>
      <c r="W54" s="151"/>
      <c r="X54" s="151"/>
      <c r="Y54" s="151"/>
      <c r="Z54" s="151"/>
      <c r="AA54" s="151"/>
      <c r="AB54" s="151"/>
      <c r="AC54" s="151"/>
    </row>
    <row r="55" spans="1:29" ht="3" customHeight="1" x14ac:dyDescent="0.2">
      <c r="A55" s="1"/>
      <c r="B55" s="1"/>
      <c r="C55" s="1"/>
      <c r="D55" s="1"/>
      <c r="E55" s="1"/>
      <c r="F55" s="9"/>
      <c r="R55" s="151"/>
      <c r="S55" s="151"/>
      <c r="T55" s="151"/>
      <c r="U55" s="151"/>
      <c r="V55" s="151"/>
      <c r="W55" s="151"/>
      <c r="X55" s="151"/>
      <c r="Y55" s="151"/>
      <c r="Z55" s="151"/>
      <c r="AA55" s="151"/>
      <c r="AB55" s="151"/>
      <c r="AC55" s="151"/>
    </row>
    <row r="56" spans="1:29" s="27" customFormat="1" x14ac:dyDescent="0.2">
      <c r="A56" s="314" t="s">
        <v>47</v>
      </c>
      <c r="B56" s="314"/>
      <c r="C56" s="314"/>
      <c r="D56" s="314"/>
      <c r="E56" s="314"/>
      <c r="F56" s="314"/>
      <c r="G56" s="26"/>
      <c r="H56" s="26"/>
      <c r="R56" s="151"/>
      <c r="S56" s="151"/>
      <c r="T56" s="151"/>
      <c r="U56" s="151"/>
      <c r="V56" s="151"/>
      <c r="W56" s="151"/>
      <c r="X56" s="151"/>
      <c r="Y56" s="151"/>
      <c r="Z56" s="151"/>
      <c r="AA56" s="151"/>
      <c r="AB56" s="151"/>
      <c r="AC56" s="151"/>
    </row>
    <row r="57" spans="1:29" s="27" customFormat="1" ht="27" customHeight="1" x14ac:dyDescent="0.2">
      <c r="A57" s="299" t="s">
        <v>48</v>
      </c>
      <c r="B57" s="299"/>
      <c r="C57" s="299"/>
      <c r="D57" s="299"/>
      <c r="E57" s="299"/>
      <c r="F57" s="299"/>
      <c r="G57" s="26"/>
      <c r="H57" s="26"/>
      <c r="R57" s="151"/>
      <c r="S57" s="151"/>
      <c r="T57" s="151"/>
      <c r="U57" s="151"/>
      <c r="V57" s="151"/>
      <c r="W57" s="151"/>
      <c r="X57" s="151"/>
      <c r="Y57" s="151"/>
      <c r="Z57" s="151"/>
      <c r="AA57" s="151"/>
      <c r="AB57" s="151"/>
      <c r="AC57" s="151"/>
    </row>
    <row r="58" spans="1:29" ht="3" customHeight="1" x14ac:dyDescent="0.2">
      <c r="A58" s="1"/>
      <c r="B58" s="1"/>
      <c r="C58" s="1"/>
      <c r="D58" s="1"/>
      <c r="E58" s="1"/>
      <c r="F58" s="9"/>
      <c r="R58" s="151"/>
      <c r="S58" s="151"/>
      <c r="T58" s="151"/>
      <c r="U58" s="151"/>
      <c r="V58" s="151"/>
      <c r="W58" s="151"/>
      <c r="X58" s="151"/>
      <c r="Y58" s="151"/>
      <c r="Z58" s="151"/>
      <c r="AA58" s="151"/>
      <c r="AB58" s="151"/>
      <c r="AC58" s="151"/>
    </row>
    <row r="59" spans="1:29" s="27" customFormat="1" ht="42.75" customHeight="1" x14ac:dyDescent="0.2">
      <c r="A59" s="299" t="s">
        <v>49</v>
      </c>
      <c r="B59" s="299"/>
      <c r="C59" s="299"/>
      <c r="D59" s="299"/>
      <c r="E59" s="299"/>
      <c r="F59" s="299"/>
      <c r="G59" s="26"/>
      <c r="H59" s="26"/>
      <c r="R59" s="151"/>
      <c r="S59" s="151"/>
      <c r="T59" s="151"/>
      <c r="U59" s="151"/>
      <c r="V59" s="151"/>
      <c r="W59" s="151"/>
      <c r="X59" s="151"/>
      <c r="Y59" s="151"/>
      <c r="Z59" s="151"/>
      <c r="AA59" s="151"/>
      <c r="AB59" s="151"/>
      <c r="AC59" s="151"/>
    </row>
    <row r="60" spans="1:29" ht="3" customHeight="1" x14ac:dyDescent="0.2">
      <c r="A60" s="1"/>
      <c r="B60" s="1"/>
      <c r="C60" s="1"/>
      <c r="D60" s="1"/>
      <c r="E60" s="1"/>
      <c r="F60" s="9"/>
      <c r="R60" s="151"/>
      <c r="S60" s="151"/>
      <c r="T60" s="151"/>
      <c r="U60" s="151"/>
      <c r="V60" s="151"/>
      <c r="W60" s="151"/>
      <c r="X60" s="151"/>
      <c r="Y60" s="151"/>
      <c r="Z60" s="151"/>
      <c r="AA60" s="151"/>
      <c r="AB60" s="151"/>
      <c r="AC60" s="151"/>
    </row>
    <row r="61" spans="1:29" s="27" customFormat="1" x14ac:dyDescent="0.2">
      <c r="A61" s="202" t="s">
        <v>50</v>
      </c>
      <c r="B61" s="29"/>
      <c r="C61" s="29"/>
      <c r="D61" s="29"/>
      <c r="E61" s="29"/>
      <c r="F61" s="201"/>
      <c r="G61" s="26"/>
      <c r="H61" s="26"/>
      <c r="R61" s="151"/>
      <c r="S61" s="151"/>
      <c r="T61" s="151"/>
      <c r="U61" s="151"/>
      <c r="V61" s="151"/>
      <c r="W61" s="151"/>
      <c r="X61" s="151"/>
      <c r="Y61" s="151"/>
      <c r="Z61" s="151"/>
      <c r="AA61" s="151"/>
      <c r="AB61" s="151"/>
      <c r="AC61" s="151"/>
    </row>
    <row r="62" spans="1:29" s="27" customFormat="1" ht="43.9" customHeight="1" x14ac:dyDescent="0.2">
      <c r="A62" s="299" t="s">
        <v>51</v>
      </c>
      <c r="B62" s="299"/>
      <c r="C62" s="299"/>
      <c r="D62" s="299"/>
      <c r="E62" s="299"/>
      <c r="F62" s="299"/>
      <c r="G62" s="26"/>
      <c r="H62" s="26"/>
      <c r="R62" s="151"/>
      <c r="S62" s="151"/>
      <c r="T62" s="151"/>
      <c r="U62" s="151"/>
      <c r="V62" s="151"/>
      <c r="W62" s="151"/>
      <c r="X62" s="151"/>
      <c r="Y62" s="151"/>
      <c r="Z62" s="151"/>
      <c r="AA62" s="151"/>
      <c r="AB62" s="151"/>
      <c r="AC62" s="151"/>
    </row>
    <row r="63" spans="1:29" s="27" customFormat="1" ht="32.450000000000003" customHeight="1" x14ac:dyDescent="0.2">
      <c r="A63" s="234" t="s">
        <v>94</v>
      </c>
      <c r="B63" s="234"/>
      <c r="C63" s="234"/>
      <c r="D63" s="234"/>
      <c r="E63" s="234"/>
      <c r="F63" s="234"/>
      <c r="G63" s="26"/>
      <c r="H63" s="26"/>
      <c r="R63" s="151"/>
      <c r="S63" s="151"/>
      <c r="T63" s="151"/>
      <c r="U63" s="151"/>
      <c r="V63" s="151"/>
      <c r="W63" s="151"/>
      <c r="X63" s="151"/>
      <c r="Y63" s="151"/>
      <c r="Z63" s="151"/>
      <c r="AA63" s="151"/>
      <c r="AB63" s="151"/>
      <c r="AC63" s="151"/>
    </row>
    <row r="64" spans="1:29" ht="3" customHeight="1" x14ac:dyDescent="0.2">
      <c r="A64" s="1"/>
      <c r="B64" s="1"/>
      <c r="C64" s="1"/>
      <c r="D64" s="1"/>
      <c r="E64" s="1"/>
      <c r="F64" s="9"/>
      <c r="R64" s="151"/>
      <c r="S64" s="151"/>
      <c r="T64" s="151"/>
      <c r="U64" s="151"/>
      <c r="V64" s="151"/>
      <c r="W64" s="151"/>
      <c r="X64" s="151"/>
      <c r="Y64" s="151"/>
      <c r="Z64" s="151"/>
      <c r="AA64" s="151"/>
      <c r="AB64" s="151"/>
      <c r="AC64" s="151"/>
    </row>
    <row r="65" spans="1:29" s="27" customFormat="1" ht="31.9" customHeight="1" x14ac:dyDescent="0.2">
      <c r="A65" s="312" t="s">
        <v>93</v>
      </c>
      <c r="B65" s="312"/>
      <c r="C65" s="312"/>
      <c r="D65" s="312"/>
      <c r="E65" s="312"/>
      <c r="F65" s="312"/>
      <c r="G65" s="26"/>
      <c r="H65" s="26"/>
      <c r="R65" s="151"/>
      <c r="S65" s="151"/>
      <c r="T65" s="151"/>
      <c r="U65" s="151"/>
      <c r="V65" s="151"/>
      <c r="W65" s="151"/>
      <c r="X65" s="151"/>
      <c r="Y65" s="151"/>
      <c r="Z65" s="151"/>
      <c r="AA65" s="151"/>
      <c r="AB65" s="151"/>
      <c r="AC65" s="151"/>
    </row>
    <row r="66" spans="1:29" s="45" customFormat="1" ht="18.600000000000001" customHeight="1" x14ac:dyDescent="0.2">
      <c r="A66" s="49"/>
      <c r="B66" s="49"/>
      <c r="C66" s="49"/>
      <c r="D66" s="49"/>
      <c r="E66" s="49"/>
      <c r="F66" s="49"/>
      <c r="G66" s="48"/>
      <c r="H66" s="48"/>
      <c r="R66" s="151"/>
      <c r="S66" s="151"/>
      <c r="T66" s="151"/>
      <c r="U66" s="151"/>
      <c r="V66" s="151"/>
      <c r="W66" s="151"/>
      <c r="X66" s="151"/>
      <c r="Y66" s="151"/>
      <c r="Z66" s="151"/>
      <c r="AA66" s="151"/>
      <c r="AB66" s="151"/>
      <c r="AC66" s="151"/>
    </row>
    <row r="67" spans="1:29" s="27" customFormat="1" x14ac:dyDescent="0.2">
      <c r="A67" s="29" t="s">
        <v>52</v>
      </c>
      <c r="B67" s="29"/>
      <c r="C67" s="29"/>
      <c r="D67" s="29" t="s">
        <v>84</v>
      </c>
      <c r="E67" s="29"/>
      <c r="F67" s="29"/>
      <c r="G67" s="26"/>
      <c r="H67" s="26"/>
      <c r="R67" s="151"/>
      <c r="S67" s="151"/>
      <c r="T67" s="151"/>
      <c r="U67" s="151"/>
      <c r="V67" s="151"/>
      <c r="W67" s="151"/>
      <c r="X67" s="151"/>
      <c r="Y67" s="151"/>
      <c r="Z67" s="151"/>
      <c r="AA67" s="151"/>
      <c r="AB67" s="151"/>
      <c r="AC67" s="151"/>
    </row>
    <row r="68" spans="1:29" s="27" customFormat="1" ht="6" customHeight="1" x14ac:dyDescent="0.2">
      <c r="A68" s="315"/>
      <c r="B68" s="315"/>
      <c r="C68" s="30"/>
      <c r="D68" s="29"/>
      <c r="E68" s="29"/>
      <c r="F68" s="29"/>
      <c r="G68" s="26"/>
      <c r="H68" s="26"/>
      <c r="R68" s="151"/>
      <c r="S68" s="151"/>
      <c r="T68" s="151"/>
      <c r="U68" s="151"/>
      <c r="V68" s="151"/>
      <c r="W68" s="151"/>
      <c r="X68" s="151"/>
      <c r="Y68" s="151"/>
      <c r="Z68" s="151"/>
      <c r="AA68" s="151"/>
      <c r="AB68" s="151"/>
      <c r="AC68" s="151"/>
    </row>
    <row r="69" spans="1:29" s="27" customFormat="1" ht="15" customHeight="1" x14ac:dyDescent="0.2">
      <c r="A69" s="311" t="s">
        <v>1</v>
      </c>
      <c r="B69" s="311"/>
      <c r="C69" s="32"/>
      <c r="D69" s="175"/>
      <c r="E69" s="175"/>
      <c r="F69" s="175"/>
      <c r="G69" s="26"/>
      <c r="H69" s="26"/>
      <c r="R69" s="151"/>
      <c r="S69" s="151"/>
      <c r="T69" s="151"/>
      <c r="U69" s="151"/>
      <c r="V69" s="151"/>
      <c r="W69" s="151"/>
      <c r="X69" s="151"/>
      <c r="Y69" s="151"/>
      <c r="Z69" s="151"/>
      <c r="AA69" s="151"/>
      <c r="AB69" s="151"/>
      <c r="AC69" s="151"/>
    </row>
    <row r="70" spans="1:29" ht="6" customHeight="1" x14ac:dyDescent="0.2">
      <c r="A70" s="63"/>
      <c r="B70" s="63"/>
      <c r="C70" s="1"/>
      <c r="D70" s="63"/>
      <c r="E70" s="63"/>
      <c r="F70" s="63"/>
      <c r="R70" s="151"/>
      <c r="S70" s="151"/>
      <c r="T70" s="151"/>
      <c r="U70" s="151"/>
      <c r="V70" s="151"/>
      <c r="W70" s="151"/>
      <c r="X70" s="151"/>
      <c r="Y70" s="151"/>
      <c r="Z70" s="151"/>
      <c r="AA70" s="151"/>
      <c r="AB70" s="151"/>
      <c r="AC70" s="151"/>
    </row>
    <row r="71" spans="1:29" ht="6" customHeight="1" x14ac:dyDescent="0.2">
      <c r="A71" s="1"/>
      <c r="B71" s="1"/>
      <c r="C71" s="1"/>
      <c r="D71" s="203"/>
      <c r="E71" s="203"/>
      <c r="F71" s="203"/>
      <c r="R71" s="151"/>
      <c r="S71" s="151"/>
      <c r="T71" s="151"/>
      <c r="U71" s="151"/>
      <c r="V71" s="151"/>
      <c r="W71" s="151"/>
      <c r="X71" s="151"/>
      <c r="Y71" s="151"/>
      <c r="Z71" s="151"/>
      <c r="AA71" s="151"/>
      <c r="AB71" s="151"/>
      <c r="AC71" s="151"/>
    </row>
    <row r="72" spans="1:29" s="27" customFormat="1" ht="31.9" customHeight="1" x14ac:dyDescent="0.2">
      <c r="A72" s="33" t="s">
        <v>53</v>
      </c>
      <c r="B72" s="309" t="str">
        <f>"documenti aziendali " &amp; IF(AND(ISERROR(V38),ISERROR(X38)),"","sui tassi di occupazione, ")&amp;"ore di lavoro previste, sulle ore perse per ragioni economiche e sulla massa salariale, ad esempio elenchi delle ore e i libri paga"</f>
        <v>documenti aziendali sui tassi di occupazione, ore di lavoro previste, sulle ore perse per ragioni economiche e sulla massa salariale, ad esempio elenchi delle ore e i libri paga</v>
      </c>
      <c r="C72" s="309"/>
      <c r="D72" s="309"/>
      <c r="E72" s="309"/>
      <c r="F72" s="309"/>
      <c r="G72" s="26"/>
      <c r="H72" s="26"/>
      <c r="R72" s="151"/>
      <c r="S72" s="151"/>
      <c r="T72" s="151"/>
      <c r="U72" s="151"/>
      <c r="V72" s="151"/>
      <c r="W72" s="151"/>
      <c r="X72" s="151"/>
      <c r="Y72" s="151"/>
      <c r="Z72" s="151"/>
      <c r="AA72" s="151"/>
      <c r="AB72" s="151"/>
      <c r="AC72" s="151"/>
    </row>
    <row r="73" spans="1:29" ht="3" customHeight="1" x14ac:dyDescent="0.2">
      <c r="R73" s="150"/>
      <c r="S73" s="150"/>
      <c r="T73" s="150"/>
      <c r="U73" s="150"/>
      <c r="V73" s="150"/>
      <c r="W73" s="150"/>
      <c r="X73" s="150"/>
      <c r="Y73" s="150"/>
      <c r="Z73" s="150"/>
      <c r="AA73" s="150"/>
      <c r="AB73" s="150"/>
    </row>
    <row r="74" spans="1:29" x14ac:dyDescent="0.2">
      <c r="R74" s="150"/>
      <c r="S74" s="150"/>
      <c r="T74" s="150"/>
      <c r="U74" s="150"/>
      <c r="V74" s="150"/>
      <c r="W74" s="150"/>
      <c r="X74" s="150"/>
      <c r="Y74" s="150"/>
      <c r="Z74" s="150"/>
      <c r="AA74" s="150"/>
      <c r="AB74" s="150"/>
    </row>
    <row r="75" spans="1:29" x14ac:dyDescent="0.2">
      <c r="R75" s="150"/>
      <c r="S75" s="150"/>
      <c r="T75" s="150"/>
      <c r="U75" s="150"/>
      <c r="V75" s="150"/>
      <c r="W75" s="150"/>
      <c r="X75" s="150"/>
      <c r="Y75" s="150"/>
      <c r="Z75" s="150"/>
      <c r="AA75" s="150"/>
      <c r="AB75" s="150"/>
    </row>
    <row r="76" spans="1:29" x14ac:dyDescent="0.2">
      <c r="R76" s="150"/>
      <c r="S76" s="150"/>
      <c r="T76" s="150"/>
      <c r="U76" s="150"/>
      <c r="V76" s="150"/>
      <c r="W76" s="150"/>
      <c r="X76" s="150"/>
      <c r="Y76" s="150"/>
      <c r="Z76" s="150"/>
      <c r="AA76" s="150"/>
      <c r="AB76" s="150"/>
    </row>
    <row r="77" spans="1:29" x14ac:dyDescent="0.2">
      <c r="R77" s="150"/>
      <c r="S77" s="150"/>
      <c r="T77" s="150"/>
      <c r="U77" s="150"/>
      <c r="V77" s="150"/>
      <c r="W77" s="150"/>
      <c r="X77" s="150"/>
      <c r="Y77" s="150"/>
      <c r="Z77" s="150"/>
      <c r="AA77" s="150"/>
      <c r="AB77" s="150"/>
    </row>
    <row r="78" spans="1:29" x14ac:dyDescent="0.2">
      <c r="R78" s="150"/>
      <c r="S78" s="150"/>
      <c r="T78" s="150"/>
      <c r="U78" s="150"/>
      <c r="V78" s="150"/>
      <c r="W78" s="150"/>
      <c r="X78" s="150"/>
      <c r="Y78" s="150"/>
      <c r="Z78" s="150"/>
      <c r="AA78" s="150"/>
      <c r="AB78" s="150"/>
    </row>
    <row r="79" spans="1:29" x14ac:dyDescent="0.2">
      <c r="R79" s="150"/>
      <c r="S79" s="150"/>
      <c r="T79" s="150"/>
      <c r="U79" s="150"/>
      <c r="V79" s="150"/>
      <c r="W79" s="150"/>
      <c r="X79" s="150"/>
      <c r="Y79" s="150"/>
      <c r="Z79" s="150"/>
      <c r="AA79" s="150"/>
      <c r="AB79" s="150"/>
    </row>
    <row r="80" spans="1:29" x14ac:dyDescent="0.2">
      <c r="R80" s="150"/>
      <c r="S80" s="150"/>
      <c r="T80" s="150"/>
      <c r="U80" s="150"/>
      <c r="V80" s="150"/>
      <c r="W80" s="150"/>
      <c r="X80" s="150"/>
      <c r="Y80" s="150"/>
      <c r="Z80" s="150"/>
      <c r="AA80" s="150"/>
      <c r="AB80" s="150"/>
    </row>
    <row r="81" spans="18:28" x14ac:dyDescent="0.2">
      <c r="R81" s="150"/>
      <c r="S81" s="150"/>
      <c r="T81" s="150"/>
      <c r="U81" s="150"/>
      <c r="V81" s="150"/>
      <c r="W81" s="150"/>
      <c r="X81" s="150"/>
      <c r="Y81" s="150"/>
      <c r="Z81" s="150"/>
      <c r="AA81" s="150"/>
      <c r="AB81" s="150"/>
    </row>
  </sheetData>
  <sheetProtection password="8E1A" sheet="1" objects="1" scenarios="1" selectLockedCells="1"/>
  <mergeCells count="83">
    <mergeCell ref="B72:F72"/>
    <mergeCell ref="A57:F57"/>
    <mergeCell ref="R35:S35"/>
    <mergeCell ref="T35:U35"/>
    <mergeCell ref="R36:U36"/>
    <mergeCell ref="R37:U37"/>
    <mergeCell ref="A69:B69"/>
    <mergeCell ref="A65:F65"/>
    <mergeCell ref="A54:F54"/>
    <mergeCell ref="C38:D38"/>
    <mergeCell ref="A50:F50"/>
    <mergeCell ref="A51:F51"/>
    <mergeCell ref="A44:F44"/>
    <mergeCell ref="A56:F56"/>
    <mergeCell ref="A63:F63"/>
    <mergeCell ref="A68:B68"/>
    <mergeCell ref="B13:C13"/>
    <mergeCell ref="D16:F16"/>
    <mergeCell ref="A15:F15"/>
    <mergeCell ref="A35:D35"/>
    <mergeCell ref="A62:F62"/>
    <mergeCell ref="A59:F59"/>
    <mergeCell ref="A34:F34"/>
    <mergeCell ref="A18:F18"/>
    <mergeCell ref="A27:D27"/>
    <mergeCell ref="A29:D29"/>
    <mergeCell ref="A28:D28"/>
    <mergeCell ref="E19:F19"/>
    <mergeCell ref="A36:D36"/>
    <mergeCell ref="A37:D37"/>
    <mergeCell ref="A41:F41"/>
    <mergeCell ref="A23:D23"/>
    <mergeCell ref="A1:F1"/>
    <mergeCell ref="A17:F17"/>
    <mergeCell ref="D5:F5"/>
    <mergeCell ref="D6:F6"/>
    <mergeCell ref="B11:C11"/>
    <mergeCell ref="B12:C12"/>
    <mergeCell ref="A5:C5"/>
    <mergeCell ref="A6:C6"/>
    <mergeCell ref="A7:C7"/>
    <mergeCell ref="A8:C8"/>
    <mergeCell ref="B9:C9"/>
    <mergeCell ref="D7:F7"/>
    <mergeCell ref="D8:F8"/>
    <mergeCell ref="A3:F3"/>
    <mergeCell ref="B10:C10"/>
    <mergeCell ref="A2:E2"/>
    <mergeCell ref="V8:AB8"/>
    <mergeCell ref="R15:AB15"/>
    <mergeCell ref="U16:V16"/>
    <mergeCell ref="R16:T16"/>
    <mergeCell ref="R8:U8"/>
    <mergeCell ref="S9:U9"/>
    <mergeCell ref="S10:U10"/>
    <mergeCell ref="S11:U11"/>
    <mergeCell ref="V4:AB4"/>
    <mergeCell ref="V5:AB5"/>
    <mergeCell ref="V6:AB6"/>
    <mergeCell ref="V7:AB7"/>
    <mergeCell ref="R5:U5"/>
    <mergeCell ref="R6:U6"/>
    <mergeCell ref="R7:U7"/>
    <mergeCell ref="R18:AB20"/>
    <mergeCell ref="R12:AB14"/>
    <mergeCell ref="V21:Z22"/>
    <mergeCell ref="R23:U23"/>
    <mergeCell ref="R31:U31"/>
    <mergeCell ref="R27:U27"/>
    <mergeCell ref="R25:U25"/>
    <mergeCell ref="R24:U24"/>
    <mergeCell ref="R26:U26"/>
    <mergeCell ref="R33:U33"/>
    <mergeCell ref="R32:U32"/>
    <mergeCell ref="R29:U29"/>
    <mergeCell ref="R28:U28"/>
    <mergeCell ref="D25:E25"/>
    <mergeCell ref="A47:F47"/>
    <mergeCell ref="A46:F46"/>
    <mergeCell ref="A33:D33"/>
    <mergeCell ref="A21:F22"/>
    <mergeCell ref="A31:D31"/>
    <mergeCell ref="A32:D32"/>
  </mergeCells>
  <conditionalFormatting sqref="H19:H21">
    <cfRule type="expression" dxfId="72" priority="232">
      <formula>$H$19&gt;0</formula>
    </cfRule>
  </conditionalFormatting>
  <conditionalFormatting sqref="G16">
    <cfRule type="expression" dxfId="71" priority="231">
      <formula>$G$16=""</formula>
    </cfRule>
  </conditionalFormatting>
  <conditionalFormatting sqref="G19:G21">
    <cfRule type="expression" dxfId="70" priority="230">
      <formula>$G$19=0</formula>
    </cfRule>
  </conditionalFormatting>
  <conditionalFormatting sqref="A17:F17">
    <cfRule type="expression" dxfId="69" priority="217">
      <formula>AND($C$16&gt;0,$C$19&gt;0,$E$19&gt;0)</formula>
    </cfRule>
  </conditionalFormatting>
  <conditionalFormatting sqref="F38">
    <cfRule type="expression" dxfId="68" priority="208">
      <formula>$C$38="Karenztag grösser/gleich Ausfall"</formula>
    </cfRule>
    <cfRule type="containsErrors" dxfId="67" priority="209">
      <formula>ISERROR(F38)</formula>
    </cfRule>
    <cfRule type="expression" dxfId="66" priority="210">
      <formula>$F$29&lt;0.1</formula>
    </cfRule>
  </conditionalFormatting>
  <conditionalFormatting sqref="Z29">
    <cfRule type="containsErrors" dxfId="65" priority="172">
      <formula>ISERROR(Z29)</formula>
    </cfRule>
    <cfRule type="cellIs" dxfId="64" priority="173" operator="lessThan">
      <formula>0.1</formula>
    </cfRule>
    <cfRule type="expression" dxfId="63" priority="174">
      <formula>$F$28&gt;$F$27</formula>
    </cfRule>
  </conditionalFormatting>
  <conditionalFormatting sqref="F37">
    <cfRule type="containsErrors" dxfId="62" priority="111">
      <formula>ISERROR(F37)</formula>
    </cfRule>
  </conditionalFormatting>
  <conditionalFormatting sqref="C38:D38">
    <cfRule type="containsErrors" dxfId="61" priority="107">
      <formula>ISERROR(C38)</formula>
    </cfRule>
  </conditionalFormatting>
  <conditionalFormatting sqref="X29">
    <cfRule type="containsErrors" dxfId="60" priority="75">
      <formula>ISERROR(X29)</formula>
    </cfRule>
    <cfRule type="cellIs" dxfId="59" priority="76" operator="lessThan">
      <formula>0.1</formula>
    </cfRule>
    <cfRule type="expression" dxfId="58" priority="77">
      <formula>$F$28&gt;$F$27</formula>
    </cfRule>
  </conditionalFormatting>
  <conditionalFormatting sqref="V29">
    <cfRule type="containsErrors" dxfId="57" priority="72">
      <formula>ISERROR(V29)</formula>
    </cfRule>
    <cfRule type="cellIs" dxfId="56" priority="73" operator="lessThan">
      <formula>0.1</formula>
    </cfRule>
    <cfRule type="expression" dxfId="55" priority="74">
      <formula>$F$28&gt;$F$27</formula>
    </cfRule>
  </conditionalFormatting>
  <conditionalFormatting sqref="A16:B16">
    <cfRule type="expression" dxfId="54" priority="67">
      <formula>$C$16&gt;0</formula>
    </cfRule>
  </conditionalFormatting>
  <conditionalFormatting sqref="D16:F16">
    <cfRule type="expression" dxfId="53" priority="66">
      <formula>$C$16&gt;0</formula>
    </cfRule>
  </conditionalFormatting>
  <conditionalFormatting sqref="A16:B16 D16:F16">
    <cfRule type="expression" dxfId="52" priority="65">
      <formula>AND($C$16&gt;0,$C$19&gt;0,$E$19&gt;0)</formula>
    </cfRule>
  </conditionalFormatting>
  <conditionalFormatting sqref="C16">
    <cfRule type="expression" dxfId="51" priority="64">
      <formula>AND($C$16&gt;0,$C$19="",$E$19="")</formula>
    </cfRule>
  </conditionalFormatting>
  <conditionalFormatting sqref="C16">
    <cfRule type="expression" dxfId="50" priority="63">
      <formula>AND($C$16&gt;0,$C$19&gt;0,$E$19&gt;0)</formula>
    </cfRule>
  </conditionalFormatting>
  <conditionalFormatting sqref="A20:F20">
    <cfRule type="expression" dxfId="49" priority="62">
      <formula>AND($C$16="",$C$19&gt;0,$E$19&gt;0)</formula>
    </cfRule>
  </conditionalFormatting>
  <conditionalFormatting sqref="F20">
    <cfRule type="containsErrors" dxfId="48" priority="58">
      <formula>ISERROR(F20)</formula>
    </cfRule>
    <cfRule type="expression" dxfId="47" priority="61">
      <formula>$F$20=0</formula>
    </cfRule>
  </conditionalFormatting>
  <conditionalFormatting sqref="E20">
    <cfRule type="expression" dxfId="46" priority="60">
      <formula>$F$20=0</formula>
    </cfRule>
  </conditionalFormatting>
  <conditionalFormatting sqref="A18:F19">
    <cfRule type="expression" dxfId="45" priority="59">
      <formula>AND($C$16="",$C$19&gt;0,$E$19&gt;0)</formula>
    </cfRule>
  </conditionalFormatting>
  <conditionalFormatting sqref="A18:F20">
    <cfRule type="expression" dxfId="44" priority="57">
      <formula>AND($C$16&gt;0,$C$19&gt;0,$E$19&gt;0)</formula>
    </cfRule>
  </conditionalFormatting>
  <conditionalFormatting sqref="F29">
    <cfRule type="containsErrors" dxfId="43" priority="54">
      <formula>ISERROR(F29)</formula>
    </cfRule>
    <cfRule type="cellIs" dxfId="42" priority="55" operator="lessThan">
      <formula>0.1</formula>
    </cfRule>
    <cfRule type="expression" dxfId="41" priority="56">
      <formula>$F$28&gt;$F$27</formula>
    </cfRule>
  </conditionalFormatting>
  <conditionalFormatting sqref="A34">
    <cfRule type="expression" dxfId="40" priority="52">
      <formula>$F$32&gt;$F$24*12350</formula>
    </cfRule>
  </conditionalFormatting>
  <conditionalFormatting sqref="D25:E25">
    <cfRule type="expression" dxfId="39" priority="50">
      <formula>AND($F$24="",$F$25="")</formula>
    </cfRule>
    <cfRule type="expression" dxfId="38" priority="53">
      <formula>OR($F$25&gt;$F$24,F25&lt;1,F25="")</formula>
    </cfRule>
  </conditionalFormatting>
  <conditionalFormatting sqref="F33">
    <cfRule type="containsErrors" dxfId="37" priority="47">
      <formula>ISERROR(F33)</formula>
    </cfRule>
  </conditionalFormatting>
  <conditionalFormatting sqref="F36">
    <cfRule type="containsErrors" dxfId="36" priority="46">
      <formula>ISERROR(F36)</formula>
    </cfRule>
  </conditionalFormatting>
  <conditionalFormatting sqref="V33">
    <cfRule type="containsErrors" dxfId="35" priority="32">
      <formula>ISERROR(V33)</formula>
    </cfRule>
  </conditionalFormatting>
  <conditionalFormatting sqref="V38 X38 Z38">
    <cfRule type="expression" dxfId="34" priority="29">
      <formula>$C$38="Karenztag grösser/gleich Ausfall"</formula>
    </cfRule>
    <cfRule type="containsErrors" dxfId="33" priority="30">
      <formula>ISERROR(V38)</formula>
    </cfRule>
    <cfRule type="expression" dxfId="32" priority="31">
      <formula>$F$29&lt;0.1</formula>
    </cfRule>
  </conditionalFormatting>
  <conditionalFormatting sqref="V37">
    <cfRule type="containsErrors" dxfId="31" priority="26">
      <formula>ISERROR(V37)</formula>
    </cfRule>
  </conditionalFormatting>
  <conditionalFormatting sqref="X36">
    <cfRule type="containsErrors" dxfId="30" priority="25">
      <formula>ISERROR(X36)</formula>
    </cfRule>
  </conditionalFormatting>
  <conditionalFormatting sqref="V36">
    <cfRule type="containsErrors" dxfId="29" priority="24">
      <formula>ISERROR(V36)</formula>
    </cfRule>
  </conditionalFormatting>
  <conditionalFormatting sqref="X37">
    <cfRule type="containsErrors" dxfId="28" priority="23">
      <formula>ISERROR(X37)</formula>
    </cfRule>
  </conditionalFormatting>
  <conditionalFormatting sqref="Z37">
    <cfRule type="containsErrors" dxfId="27" priority="22">
      <formula>ISERROR(Z37)</formula>
    </cfRule>
  </conditionalFormatting>
  <conditionalFormatting sqref="X33">
    <cfRule type="containsErrors" dxfId="26" priority="21">
      <formula>ISERROR(X33)</formula>
    </cfRule>
  </conditionalFormatting>
  <conditionalFormatting sqref="Z33">
    <cfRule type="containsErrors" dxfId="25" priority="20">
      <formula>ISERROR(Z33)</formula>
    </cfRule>
  </conditionalFormatting>
  <conditionalFormatting sqref="Z36">
    <cfRule type="containsErrors" dxfId="24" priority="19">
      <formula>ISERROR(Z36)</formula>
    </cfRule>
  </conditionalFormatting>
  <conditionalFormatting sqref="AB33">
    <cfRule type="containsErrors" dxfId="23" priority="14">
      <formula>ISERROR(AB33)</formula>
    </cfRule>
  </conditionalFormatting>
  <conditionalFormatting sqref="AB37">
    <cfRule type="containsErrors" dxfId="22" priority="13">
      <formula>ISERROR(AB37)</formula>
    </cfRule>
  </conditionalFormatting>
  <conditionalFormatting sqref="AB29">
    <cfRule type="containsErrors" dxfId="21" priority="10">
      <formula>ISERROR(AB29)</formula>
    </cfRule>
    <cfRule type="cellIs" dxfId="20" priority="11" operator="lessThan">
      <formula>0.1</formula>
    </cfRule>
    <cfRule type="expression" dxfId="19" priority="12">
      <formula>$F$28&gt;$F$27</formula>
    </cfRule>
  </conditionalFormatting>
  <conditionalFormatting sqref="AB36">
    <cfRule type="containsErrors" dxfId="18" priority="9">
      <formula>ISERROR(AB36)</formula>
    </cfRule>
  </conditionalFormatting>
  <conditionalFormatting sqref="AB25 F25 AB38 F38">
    <cfRule type="expression" dxfId="17" priority="6">
      <formula>SUM($V$25,$X$25,$Z$25)&gt;$AB$24</formula>
    </cfRule>
  </conditionalFormatting>
  <conditionalFormatting sqref="AB38">
    <cfRule type="expression" dxfId="16" priority="3">
      <formula>$C$38="Karenztag grösser/gleich Ausfall"</formula>
    </cfRule>
    <cfRule type="containsErrors" dxfId="15" priority="4">
      <formula>ISERROR(AB38)</formula>
    </cfRule>
    <cfRule type="expression" dxfId="14" priority="5">
      <formula>$F$29&lt;0.1</formula>
    </cfRule>
  </conditionalFormatting>
  <conditionalFormatting sqref="AB38">
    <cfRule type="expression" dxfId="13" priority="2">
      <formula>SUM($V$25,$X$25,$Z$25)&gt;$AB$24</formula>
    </cfRule>
  </conditionalFormatting>
  <conditionalFormatting sqref="AB38">
    <cfRule type="expression" dxfId="12" priority="1">
      <formula>ISTEXT(AB38)</formula>
    </cfRule>
  </conditionalFormatting>
  <dataValidations count="3">
    <dataValidation type="date" allowBlank="1" showInputMessage="1" showErrorMessage="1" error="Fehler: Nicht gleicher Monat" sqref="A17:F17">
      <formula1>44075</formula1>
      <formula2>44196</formula2>
    </dataValidation>
    <dataValidation type="list" allowBlank="1" showInputMessage="1" showErrorMessage="1" error="Si prega di selezionare un mese dalla lista." prompt="Si prega di selezionare un mese dalla lista." sqref="C16">
      <formula1>$H$9:$H$12</formula1>
    </dataValidation>
    <dataValidation type="date" allowBlank="1" showInputMessage="1" showErrorMessage="1" error="La data è al di fuori dei mesi da dicembre 2020 a marzo 2021, si prega di controllare l'iscrizione." sqref="C19 E19:F19">
      <formula1>44166</formula1>
      <formula2>44286</formula2>
    </dataValidation>
  </dataValidations>
  <pageMargins left="0.39370078740157483" right="0.39370078740157483" top="0.47244094488188981" bottom="0.39370078740157483" header="0.31496062992125984" footer="0.31496062992125984"/>
  <pageSetup paperSize="9" scale="80" fitToHeight="2" orientation="portrait" r:id="rId1"/>
  <headerFooter>
    <oddHeader xml:space="preserve">&amp;L&amp;10Arbeitslosenversicherung
</oddHeader>
    <oddFooter>&amp;R&amp;9KAE-COVID-19 (V 18.01.2021)</oddFooter>
  </headerFooter>
  <rowBreaks count="1" manualBreakCount="1">
    <brk id="39" max="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T387"/>
  <sheetViews>
    <sheetView showGridLines="0" zoomScale="85" zoomScaleNormal="85" workbookViewId="0">
      <pane xSplit="1" ySplit="7" topLeftCell="B8" activePane="bottomRight" state="frozen"/>
      <selection pane="topRight" activeCell="B1" sqref="B1"/>
      <selection pane="bottomLeft" activeCell="A8" sqref="A8"/>
      <selection pane="bottomRight" activeCell="C8" sqref="C8"/>
    </sheetView>
  </sheetViews>
  <sheetFormatPr defaultColWidth="10.75" defaultRowHeight="14.25" x14ac:dyDescent="0.2"/>
  <cols>
    <col min="1" max="1" width="20.125" customWidth="1"/>
    <col min="2" max="2" width="25.5" customWidth="1"/>
    <col min="3" max="3" width="15.875" customWidth="1"/>
    <col min="4" max="4" width="11" bestFit="1" customWidth="1"/>
    <col min="5" max="5" width="10.25" customWidth="1"/>
    <col min="6" max="6" width="10.375" style="64" customWidth="1"/>
    <col min="7" max="7" width="13.5" customWidth="1"/>
    <col min="8" max="8" width="13" customWidth="1"/>
    <col min="9" max="9" width="12.75" customWidth="1"/>
    <col min="10" max="10" width="14.375" bestFit="1" customWidth="1"/>
    <col min="11" max="11" width="16.75" customWidth="1"/>
    <col min="12" max="12" width="15.5" customWidth="1"/>
    <col min="13" max="13" width="20.5" bestFit="1" customWidth="1"/>
    <col min="14" max="14" width="7.875" hidden="1" customWidth="1"/>
    <col min="15" max="15" width="15.25" hidden="1" customWidth="1"/>
    <col min="16" max="16" width="14.75" hidden="1" customWidth="1"/>
    <col min="17" max="19" width="14" hidden="1" customWidth="1"/>
    <col min="20" max="20" width="9.125" hidden="1" customWidth="1"/>
  </cols>
  <sheetData>
    <row r="1" spans="1:20" ht="48.6" customHeight="1" x14ac:dyDescent="0.2">
      <c r="A1" s="317" t="s">
        <v>105</v>
      </c>
      <c r="B1" s="317"/>
      <c r="C1" s="317"/>
      <c r="D1" s="317"/>
      <c r="E1" s="317"/>
      <c r="F1" s="317"/>
      <c r="G1" s="317"/>
      <c r="H1" s="317"/>
      <c r="I1" s="317"/>
      <c r="J1" s="317"/>
      <c r="K1" s="317"/>
      <c r="L1" s="317"/>
      <c r="M1" s="317"/>
      <c r="N1" s="216" t="s">
        <v>106</v>
      </c>
      <c r="O1" s="216"/>
      <c r="P1" s="216"/>
      <c r="Q1" s="216"/>
      <c r="R1" s="216"/>
      <c r="S1" s="216"/>
      <c r="T1" s="216">
        <f>COUNT(T8:T377)</f>
        <v>370</v>
      </c>
    </row>
    <row r="2" spans="1:20" ht="66" customHeight="1" x14ac:dyDescent="0.2">
      <c r="A2" s="318" t="s">
        <v>137</v>
      </c>
      <c r="B2" s="318"/>
      <c r="C2" s="318"/>
      <c r="D2" s="318"/>
      <c r="E2" s="318"/>
      <c r="F2" s="318"/>
      <c r="G2" s="318"/>
      <c r="H2" s="318"/>
      <c r="I2" s="318"/>
      <c r="J2" s="318"/>
      <c r="K2" s="318"/>
      <c r="L2" s="318"/>
      <c r="M2" s="318"/>
    </row>
    <row r="3" spans="1:20" ht="16.899999999999999" customHeight="1" x14ac:dyDescent="0.2">
      <c r="A3" s="168" t="str">
        <f>'Domanda-Conteggio'!A10</f>
        <v>No RIS + SE</v>
      </c>
      <c r="B3" s="169">
        <f>'Domanda-Conteggio'!B10</f>
        <v>0</v>
      </c>
      <c r="C3" s="170" t="str">
        <f>'Domanda-Conteggio'!A4</f>
        <v xml:space="preserve">Ditta </v>
      </c>
      <c r="D3" s="320">
        <f>'Domanda-Conteggio'!A5</f>
        <v>0</v>
      </c>
      <c r="E3" s="320"/>
      <c r="F3" s="320"/>
      <c r="G3" s="320"/>
      <c r="H3" s="320"/>
    </row>
    <row r="4" spans="1:20" ht="18" customHeight="1" x14ac:dyDescent="0.25">
      <c r="A4" s="65" t="s">
        <v>58</v>
      </c>
      <c r="B4" s="227">
        <f>IF(ISBLANK('Domanda-Conteggio'!C16),"",'Domanda-Conteggio'!C16)</f>
        <v>44166</v>
      </c>
      <c r="C4" s="176" t="s">
        <v>61</v>
      </c>
      <c r="D4" s="68">
        <f>NETWORKDAYS(B4,EDATE(B4,1)-1)</f>
        <v>23</v>
      </c>
      <c r="E4" s="64" t="s">
        <v>60</v>
      </c>
      <c r="F4" s="321" t="str">
        <f>IF(MAX(N382:T382)&gt;0,"Verificare i dati","")</f>
        <v/>
      </c>
      <c r="G4" s="321"/>
      <c r="H4" s="321"/>
      <c r="I4" s="217"/>
    </row>
    <row r="5" spans="1:20" ht="18" customHeight="1" x14ac:dyDescent="0.25">
      <c r="A5" s="65" t="s">
        <v>59</v>
      </c>
      <c r="B5" s="171" t="str">
        <f>IF(ISBLANK('Domanda-Conteggio'!C19),"",'Domanda-Conteggio'!C19)</f>
        <v/>
      </c>
      <c r="C5" s="172" t="str">
        <f>IF(ISBLANK('Domanda-Conteggio'!E19),"",'Domanda-Conteggio'!E19)</f>
        <v/>
      </c>
      <c r="D5" s="68">
        <f>IF(AND(B5="",C5=""),+D4,NETWORKDAYS(B5,C5))</f>
        <v>23</v>
      </c>
      <c r="E5" s="322" t="s">
        <v>82</v>
      </c>
      <c r="F5" s="322"/>
      <c r="G5" s="322"/>
      <c r="H5" s="322"/>
    </row>
    <row r="6" spans="1:20" ht="15" x14ac:dyDescent="0.25">
      <c r="C6" s="316" t="str">
        <f>IF(B4="","nella scheda «Domanda-Conteggio» selezionare il mese","")</f>
        <v/>
      </c>
      <c r="D6" s="316"/>
      <c r="E6" s="316"/>
      <c r="F6" s="316"/>
    </row>
    <row r="7" spans="1:20" ht="72.599999999999994" customHeight="1" x14ac:dyDescent="0.2">
      <c r="A7" s="160" t="s">
        <v>107</v>
      </c>
      <c r="B7" s="233" t="s">
        <v>125</v>
      </c>
      <c r="C7" s="207" t="s">
        <v>109</v>
      </c>
      <c r="D7" s="161" t="s">
        <v>62</v>
      </c>
      <c r="E7" s="163" t="s">
        <v>63</v>
      </c>
      <c r="F7" s="162" t="s">
        <v>64</v>
      </c>
      <c r="G7" s="163" t="s">
        <v>65</v>
      </c>
      <c r="H7" s="161" t="s">
        <v>100</v>
      </c>
      <c r="I7" s="161" t="s">
        <v>66</v>
      </c>
      <c r="J7" s="161" t="s">
        <v>67</v>
      </c>
      <c r="K7" s="163" t="s">
        <v>68</v>
      </c>
      <c r="L7" s="164" t="s">
        <v>69</v>
      </c>
      <c r="M7" s="165" t="s">
        <v>70</v>
      </c>
      <c r="N7" s="108" t="s">
        <v>71</v>
      </c>
      <c r="O7" s="119" t="s">
        <v>72</v>
      </c>
      <c r="P7" s="108" t="s">
        <v>73</v>
      </c>
      <c r="Q7" s="108" t="s">
        <v>101</v>
      </c>
      <c r="R7" s="215" t="s">
        <v>117</v>
      </c>
      <c r="S7" s="215" t="s">
        <v>118</v>
      </c>
      <c r="T7" s="108" t="s">
        <v>74</v>
      </c>
    </row>
    <row r="8" spans="1:20" x14ac:dyDescent="0.2">
      <c r="A8" s="152" t="s">
        <v>136</v>
      </c>
      <c r="B8" s="224" t="s">
        <v>116</v>
      </c>
      <c r="C8" s="153"/>
      <c r="D8" s="231"/>
      <c r="E8" s="154"/>
      <c r="F8" s="155"/>
      <c r="G8" s="232"/>
      <c r="H8" s="153"/>
      <c r="I8" s="153"/>
      <c r="J8" s="156" t="str">
        <f>IF(C8*D8&gt;0,+C8/D8,"")</f>
        <v/>
      </c>
      <c r="K8" s="220" t="str">
        <f>IF(C8*D8&gt;0,+E8*G8,"")</f>
        <v/>
      </c>
      <c r="L8" s="158" t="str">
        <f>IF(C8&gt;0,IF(D8&gt;0,+E8*C8,C8)/$D$4*$D$5,"")</f>
        <v/>
      </c>
      <c r="M8" s="159" t="str">
        <f t="shared" ref="M8:M71" si="0">IF(C8&gt;0,IF(D8&gt;0,IF(J8&lt;=3470,$A$379,IF(J8&gt;=4340,$A$381,$A$380)),IF(E8&gt;0,IF(C8/E8&gt;=4340,$A$381,$T$7),"")),"")</f>
        <v/>
      </c>
      <c r="N8" s="76">
        <f t="shared" ref="N8:N71" si="1">IF(C8&gt;0,IF(D8&gt;0,IF(J8&gt;12350,1,0),IF(E8&gt;0,IF(C8/E8&gt;12350,1,0),0)),0)</f>
        <v>0</v>
      </c>
      <c r="O8" s="75">
        <f>IF(F8&gt;E8,1,0)</f>
        <v>0</v>
      </c>
      <c r="P8" s="75">
        <f t="shared" ref="P8:P71" si="2">IF(AND(M8=$A$380,ISBLANK(G8)),1,0)</f>
        <v>0</v>
      </c>
      <c r="Q8" s="76">
        <f>IF(C8&gt;0,IF(OR(H8="",I8&gt;H8),1,0),0)</f>
        <v>0</v>
      </c>
      <c r="R8" s="76">
        <f>IF(AND(F8&lt;1,I8&gt;0),1,0)</f>
        <v>0</v>
      </c>
      <c r="S8" s="226">
        <f>IF(AND(ISBLANK(A8),ISBLANK(C8),ISBLANK(D8),ISBLANK(E8),ISBLANK(F8),ISBLANK(G8),ISBLANK(I8)),0,IF(ISBLANK(B8),1,0))</f>
        <v>0</v>
      </c>
      <c r="T8" s="76">
        <f t="shared" ref="T8:T71" si="3">IF(AND(C8*MAX(D8:E8)&gt;0,M8&lt;&gt;$A$379,M8&lt;&gt;$A$380,M8&lt;&gt;$A$381),1,0)</f>
        <v>0</v>
      </c>
    </row>
    <row r="9" spans="1:20" x14ac:dyDescent="0.2">
      <c r="A9" s="90"/>
      <c r="B9" s="225"/>
      <c r="C9" s="91"/>
      <c r="D9" s="218"/>
      <c r="E9" s="142"/>
      <c r="F9" s="143"/>
      <c r="G9" s="222"/>
      <c r="H9" s="70" t="str">
        <f>IF($B$4="","",IF(C9*D9&gt;0,ROUND(+G9/5*$D$5*E9*D9,2),""))</f>
        <v/>
      </c>
      <c r="I9" s="91"/>
      <c r="J9" s="69" t="str">
        <f t="shared" ref="J9:J72" si="4">IF(C9*D9&gt;0,+C9/D9,"")</f>
        <v/>
      </c>
      <c r="K9" s="221" t="str">
        <f t="shared" ref="K9:K72" si="5">IF(C9*D9&gt;0,+E9*G9,"")</f>
        <v/>
      </c>
      <c r="L9" s="158" t="str">
        <f>IF(C9&gt;0,IF(D9&gt;0,+E9*C9,C9)/$D$4*$D$5,"")</f>
        <v/>
      </c>
      <c r="M9" s="76" t="str">
        <f t="shared" si="0"/>
        <v/>
      </c>
      <c r="N9" s="76">
        <f t="shared" si="1"/>
        <v>0</v>
      </c>
      <c r="O9" s="75">
        <f t="shared" ref="O9:O72" si="6">IF(F9&gt;E9,1,0)</f>
        <v>0</v>
      </c>
      <c r="P9" s="75">
        <f t="shared" si="2"/>
        <v>0</v>
      </c>
      <c r="Q9" s="76">
        <f t="shared" ref="Q9:Q72" si="7">IF(C9&gt;0,IF(OR(H9="",I9&gt;H9),1,0),0)</f>
        <v>0</v>
      </c>
      <c r="R9" s="76">
        <f t="shared" ref="R9:R72" si="8">IF(AND(F9&lt;1,I9&gt;0),1,0)</f>
        <v>0</v>
      </c>
      <c r="S9" s="226">
        <f t="shared" ref="S9:S72" si="9">IF(AND(ISBLANK(A9),ISBLANK(C9),ISBLANK(D9),ISBLANK(E9),ISBLANK(F9),ISBLANK(G9),ISBLANK(I9)),0,IF(ISBLANK(B9),1,0))</f>
        <v>0</v>
      </c>
      <c r="T9" s="76">
        <f t="shared" si="3"/>
        <v>0</v>
      </c>
    </row>
    <row r="10" spans="1:20" x14ac:dyDescent="0.2">
      <c r="A10" s="90"/>
      <c r="B10" s="225"/>
      <c r="C10" s="91"/>
      <c r="D10" s="218"/>
      <c r="E10" s="142"/>
      <c r="F10" s="143"/>
      <c r="G10" s="222"/>
      <c r="H10" s="70" t="str">
        <f t="shared" ref="H10:H73" si="10">IF($B$4="","",IF(C10*D10&gt;0,ROUND(+G10/5*$D$5*E10*D10,2),""))</f>
        <v/>
      </c>
      <c r="I10" s="91"/>
      <c r="J10" s="69" t="str">
        <f t="shared" si="4"/>
        <v/>
      </c>
      <c r="K10" s="221" t="str">
        <f t="shared" si="5"/>
        <v/>
      </c>
      <c r="L10" s="158" t="str">
        <f t="shared" ref="L10:L73" si="11">IF(C10&gt;0,IF(D10&gt;0,+E10*C10,C10)/$D$4*$D$5,"")</f>
        <v/>
      </c>
      <c r="M10" s="76" t="str">
        <f t="shared" si="0"/>
        <v/>
      </c>
      <c r="N10" s="76">
        <f t="shared" si="1"/>
        <v>0</v>
      </c>
      <c r="O10" s="75">
        <f t="shared" si="6"/>
        <v>0</v>
      </c>
      <c r="P10" s="75">
        <f t="shared" si="2"/>
        <v>0</v>
      </c>
      <c r="Q10" s="76">
        <f t="shared" si="7"/>
        <v>0</v>
      </c>
      <c r="R10" s="76">
        <f t="shared" si="8"/>
        <v>0</v>
      </c>
      <c r="S10" s="226">
        <f t="shared" si="9"/>
        <v>0</v>
      </c>
      <c r="T10" s="76">
        <f t="shared" si="3"/>
        <v>0</v>
      </c>
    </row>
    <row r="11" spans="1:20" x14ac:dyDescent="0.2">
      <c r="A11" s="90"/>
      <c r="B11" s="225"/>
      <c r="C11" s="91"/>
      <c r="D11" s="218"/>
      <c r="E11" s="142"/>
      <c r="F11" s="143"/>
      <c r="G11" s="222"/>
      <c r="H11" s="70" t="str">
        <f t="shared" si="10"/>
        <v/>
      </c>
      <c r="I11" s="91"/>
      <c r="J11" s="69" t="str">
        <f t="shared" si="4"/>
        <v/>
      </c>
      <c r="K11" s="221" t="str">
        <f t="shared" si="5"/>
        <v/>
      </c>
      <c r="L11" s="158" t="str">
        <f t="shared" si="11"/>
        <v/>
      </c>
      <c r="M11" s="76" t="str">
        <f t="shared" si="0"/>
        <v/>
      </c>
      <c r="N11" s="76">
        <f t="shared" si="1"/>
        <v>0</v>
      </c>
      <c r="O11" s="75">
        <f t="shared" si="6"/>
        <v>0</v>
      </c>
      <c r="P11" s="75">
        <f t="shared" si="2"/>
        <v>0</v>
      </c>
      <c r="Q11" s="76">
        <f t="shared" si="7"/>
        <v>0</v>
      </c>
      <c r="R11" s="76">
        <f t="shared" si="8"/>
        <v>0</v>
      </c>
      <c r="S11" s="226">
        <f t="shared" si="9"/>
        <v>0</v>
      </c>
      <c r="T11" s="76">
        <f t="shared" si="3"/>
        <v>0</v>
      </c>
    </row>
    <row r="12" spans="1:20" x14ac:dyDescent="0.2">
      <c r="A12" s="90"/>
      <c r="B12" s="225"/>
      <c r="C12" s="91"/>
      <c r="D12" s="218"/>
      <c r="E12" s="142"/>
      <c r="F12" s="143"/>
      <c r="G12" s="222"/>
      <c r="H12" s="70" t="str">
        <f t="shared" si="10"/>
        <v/>
      </c>
      <c r="I12" s="91"/>
      <c r="J12" s="69" t="str">
        <f t="shared" si="4"/>
        <v/>
      </c>
      <c r="K12" s="221" t="str">
        <f t="shared" si="5"/>
        <v/>
      </c>
      <c r="L12" s="158" t="str">
        <f t="shared" si="11"/>
        <v/>
      </c>
      <c r="M12" s="76" t="str">
        <f t="shared" si="0"/>
        <v/>
      </c>
      <c r="N12" s="76">
        <f t="shared" si="1"/>
        <v>0</v>
      </c>
      <c r="O12" s="75">
        <f t="shared" si="6"/>
        <v>0</v>
      </c>
      <c r="P12" s="75">
        <f t="shared" si="2"/>
        <v>0</v>
      </c>
      <c r="Q12" s="76">
        <f t="shared" si="7"/>
        <v>0</v>
      </c>
      <c r="R12" s="76">
        <f t="shared" si="8"/>
        <v>0</v>
      </c>
      <c r="S12" s="226">
        <f t="shared" si="9"/>
        <v>0</v>
      </c>
      <c r="T12" s="76">
        <f t="shared" si="3"/>
        <v>0</v>
      </c>
    </row>
    <row r="13" spans="1:20" x14ac:dyDescent="0.2">
      <c r="A13" s="90"/>
      <c r="B13" s="225"/>
      <c r="C13" s="91"/>
      <c r="D13" s="218"/>
      <c r="E13" s="142"/>
      <c r="F13" s="143"/>
      <c r="G13" s="222"/>
      <c r="H13" s="70" t="str">
        <f t="shared" si="10"/>
        <v/>
      </c>
      <c r="I13" s="91"/>
      <c r="J13" s="69" t="str">
        <f t="shared" si="4"/>
        <v/>
      </c>
      <c r="K13" s="221" t="str">
        <f t="shared" si="5"/>
        <v/>
      </c>
      <c r="L13" s="158" t="str">
        <f t="shared" si="11"/>
        <v/>
      </c>
      <c r="M13" s="76" t="str">
        <f t="shared" si="0"/>
        <v/>
      </c>
      <c r="N13" s="76">
        <f t="shared" si="1"/>
        <v>0</v>
      </c>
      <c r="O13" s="75">
        <f t="shared" si="6"/>
        <v>0</v>
      </c>
      <c r="P13" s="75">
        <f t="shared" si="2"/>
        <v>0</v>
      </c>
      <c r="Q13" s="76">
        <f t="shared" si="7"/>
        <v>0</v>
      </c>
      <c r="R13" s="76">
        <f t="shared" si="8"/>
        <v>0</v>
      </c>
      <c r="S13" s="226">
        <f t="shared" si="9"/>
        <v>0</v>
      </c>
      <c r="T13" s="76">
        <f t="shared" si="3"/>
        <v>0</v>
      </c>
    </row>
    <row r="14" spans="1:20" x14ac:dyDescent="0.2">
      <c r="A14" s="90"/>
      <c r="B14" s="225"/>
      <c r="C14" s="91"/>
      <c r="D14" s="218"/>
      <c r="E14" s="142"/>
      <c r="F14" s="143"/>
      <c r="G14" s="222"/>
      <c r="H14" s="70" t="str">
        <f t="shared" si="10"/>
        <v/>
      </c>
      <c r="I14" s="91"/>
      <c r="J14" s="69" t="str">
        <f t="shared" si="4"/>
        <v/>
      </c>
      <c r="K14" s="221" t="str">
        <f t="shared" si="5"/>
        <v/>
      </c>
      <c r="L14" s="158" t="str">
        <f t="shared" si="11"/>
        <v/>
      </c>
      <c r="M14" s="76" t="str">
        <f t="shared" si="0"/>
        <v/>
      </c>
      <c r="N14" s="76">
        <f t="shared" si="1"/>
        <v>0</v>
      </c>
      <c r="O14" s="75">
        <f t="shared" si="6"/>
        <v>0</v>
      </c>
      <c r="P14" s="75">
        <f t="shared" si="2"/>
        <v>0</v>
      </c>
      <c r="Q14" s="76">
        <f t="shared" si="7"/>
        <v>0</v>
      </c>
      <c r="R14" s="76">
        <f t="shared" si="8"/>
        <v>0</v>
      </c>
      <c r="S14" s="226">
        <f t="shared" si="9"/>
        <v>0</v>
      </c>
      <c r="T14" s="76">
        <f t="shared" si="3"/>
        <v>0</v>
      </c>
    </row>
    <row r="15" spans="1:20" x14ac:dyDescent="0.2">
      <c r="A15" s="90"/>
      <c r="B15" s="225"/>
      <c r="C15" s="91"/>
      <c r="D15" s="218"/>
      <c r="E15" s="142"/>
      <c r="F15" s="143"/>
      <c r="G15" s="222"/>
      <c r="H15" s="70" t="str">
        <f t="shared" si="10"/>
        <v/>
      </c>
      <c r="I15" s="91"/>
      <c r="J15" s="69" t="str">
        <f t="shared" si="4"/>
        <v/>
      </c>
      <c r="K15" s="221" t="str">
        <f t="shared" si="5"/>
        <v/>
      </c>
      <c r="L15" s="158" t="str">
        <f t="shared" si="11"/>
        <v/>
      </c>
      <c r="M15" s="76" t="str">
        <f t="shared" si="0"/>
        <v/>
      </c>
      <c r="N15" s="76">
        <f t="shared" si="1"/>
        <v>0</v>
      </c>
      <c r="O15" s="75">
        <f t="shared" si="6"/>
        <v>0</v>
      </c>
      <c r="P15" s="75">
        <f t="shared" si="2"/>
        <v>0</v>
      </c>
      <c r="Q15" s="76">
        <f t="shared" si="7"/>
        <v>0</v>
      </c>
      <c r="R15" s="76">
        <f t="shared" si="8"/>
        <v>0</v>
      </c>
      <c r="S15" s="226">
        <f t="shared" si="9"/>
        <v>0</v>
      </c>
      <c r="T15" s="76">
        <f t="shared" si="3"/>
        <v>0</v>
      </c>
    </row>
    <row r="16" spans="1:20" x14ac:dyDescent="0.2">
      <c r="A16" s="90"/>
      <c r="B16" s="225"/>
      <c r="C16" s="91"/>
      <c r="D16" s="218"/>
      <c r="E16" s="142"/>
      <c r="F16" s="143"/>
      <c r="G16" s="222"/>
      <c r="H16" s="70" t="str">
        <f t="shared" si="10"/>
        <v/>
      </c>
      <c r="I16" s="91"/>
      <c r="J16" s="69" t="str">
        <f t="shared" si="4"/>
        <v/>
      </c>
      <c r="K16" s="221" t="str">
        <f t="shared" si="5"/>
        <v/>
      </c>
      <c r="L16" s="158" t="str">
        <f t="shared" si="11"/>
        <v/>
      </c>
      <c r="M16" s="76" t="str">
        <f t="shared" si="0"/>
        <v/>
      </c>
      <c r="N16" s="76">
        <f t="shared" si="1"/>
        <v>0</v>
      </c>
      <c r="O16" s="75">
        <f t="shared" si="6"/>
        <v>0</v>
      </c>
      <c r="P16" s="75">
        <f t="shared" si="2"/>
        <v>0</v>
      </c>
      <c r="Q16" s="76">
        <f t="shared" si="7"/>
        <v>0</v>
      </c>
      <c r="R16" s="76">
        <f t="shared" si="8"/>
        <v>0</v>
      </c>
      <c r="S16" s="226">
        <f t="shared" si="9"/>
        <v>0</v>
      </c>
      <c r="T16" s="76">
        <f t="shared" si="3"/>
        <v>0</v>
      </c>
    </row>
    <row r="17" spans="1:20" x14ac:dyDescent="0.2">
      <c r="A17" s="90"/>
      <c r="B17" s="225"/>
      <c r="C17" s="91"/>
      <c r="D17" s="218"/>
      <c r="E17" s="142"/>
      <c r="F17" s="143"/>
      <c r="G17" s="222"/>
      <c r="H17" s="70" t="str">
        <f t="shared" si="10"/>
        <v/>
      </c>
      <c r="I17" s="91"/>
      <c r="J17" s="69" t="str">
        <f t="shared" si="4"/>
        <v/>
      </c>
      <c r="K17" s="221" t="str">
        <f t="shared" si="5"/>
        <v/>
      </c>
      <c r="L17" s="158" t="str">
        <f t="shared" si="11"/>
        <v/>
      </c>
      <c r="M17" s="76" t="str">
        <f t="shared" si="0"/>
        <v/>
      </c>
      <c r="N17" s="76">
        <f t="shared" si="1"/>
        <v>0</v>
      </c>
      <c r="O17" s="75">
        <f t="shared" si="6"/>
        <v>0</v>
      </c>
      <c r="P17" s="75">
        <f t="shared" si="2"/>
        <v>0</v>
      </c>
      <c r="Q17" s="76">
        <f t="shared" si="7"/>
        <v>0</v>
      </c>
      <c r="R17" s="76">
        <f t="shared" si="8"/>
        <v>0</v>
      </c>
      <c r="S17" s="226">
        <f t="shared" si="9"/>
        <v>0</v>
      </c>
      <c r="T17" s="76">
        <f t="shared" si="3"/>
        <v>0</v>
      </c>
    </row>
    <row r="18" spans="1:20" x14ac:dyDescent="0.2">
      <c r="A18" s="90"/>
      <c r="B18" s="225"/>
      <c r="C18" s="91"/>
      <c r="D18" s="218"/>
      <c r="E18" s="142"/>
      <c r="F18" s="143"/>
      <c r="G18" s="222"/>
      <c r="H18" s="70" t="str">
        <f t="shared" si="10"/>
        <v/>
      </c>
      <c r="I18" s="91"/>
      <c r="J18" s="69" t="str">
        <f t="shared" si="4"/>
        <v/>
      </c>
      <c r="K18" s="221" t="str">
        <f t="shared" si="5"/>
        <v/>
      </c>
      <c r="L18" s="158" t="str">
        <f t="shared" si="11"/>
        <v/>
      </c>
      <c r="M18" s="76" t="str">
        <f t="shared" si="0"/>
        <v/>
      </c>
      <c r="N18" s="76">
        <f t="shared" si="1"/>
        <v>0</v>
      </c>
      <c r="O18" s="75">
        <f t="shared" si="6"/>
        <v>0</v>
      </c>
      <c r="P18" s="75">
        <f t="shared" si="2"/>
        <v>0</v>
      </c>
      <c r="Q18" s="76">
        <f t="shared" si="7"/>
        <v>0</v>
      </c>
      <c r="R18" s="76">
        <f t="shared" si="8"/>
        <v>0</v>
      </c>
      <c r="S18" s="226">
        <f t="shared" si="9"/>
        <v>0</v>
      </c>
      <c r="T18" s="76">
        <f t="shared" si="3"/>
        <v>0</v>
      </c>
    </row>
    <row r="19" spans="1:20" x14ac:dyDescent="0.2">
      <c r="A19" s="90"/>
      <c r="B19" s="225"/>
      <c r="C19" s="91"/>
      <c r="D19" s="218"/>
      <c r="E19" s="142"/>
      <c r="F19" s="143"/>
      <c r="G19" s="222"/>
      <c r="H19" s="70" t="str">
        <f t="shared" si="10"/>
        <v/>
      </c>
      <c r="I19" s="91"/>
      <c r="J19" s="69" t="str">
        <f t="shared" si="4"/>
        <v/>
      </c>
      <c r="K19" s="221" t="str">
        <f t="shared" si="5"/>
        <v/>
      </c>
      <c r="L19" s="158" t="str">
        <f t="shared" si="11"/>
        <v/>
      </c>
      <c r="M19" s="76" t="str">
        <f t="shared" si="0"/>
        <v/>
      </c>
      <c r="N19" s="76">
        <f t="shared" si="1"/>
        <v>0</v>
      </c>
      <c r="O19" s="75">
        <f t="shared" si="6"/>
        <v>0</v>
      </c>
      <c r="P19" s="75">
        <f t="shared" si="2"/>
        <v>0</v>
      </c>
      <c r="Q19" s="76">
        <f t="shared" si="7"/>
        <v>0</v>
      </c>
      <c r="R19" s="76">
        <f t="shared" si="8"/>
        <v>0</v>
      </c>
      <c r="S19" s="226">
        <f t="shared" si="9"/>
        <v>0</v>
      </c>
      <c r="T19" s="76">
        <f t="shared" si="3"/>
        <v>0</v>
      </c>
    </row>
    <row r="20" spans="1:20" x14ac:dyDescent="0.2">
      <c r="A20" s="90"/>
      <c r="B20" s="225"/>
      <c r="C20" s="91"/>
      <c r="D20" s="218"/>
      <c r="E20" s="142"/>
      <c r="F20" s="143"/>
      <c r="G20" s="222"/>
      <c r="H20" s="70" t="str">
        <f t="shared" si="10"/>
        <v/>
      </c>
      <c r="I20" s="91"/>
      <c r="J20" s="69" t="str">
        <f t="shared" si="4"/>
        <v/>
      </c>
      <c r="K20" s="221" t="str">
        <f t="shared" si="5"/>
        <v/>
      </c>
      <c r="L20" s="158" t="str">
        <f t="shared" si="11"/>
        <v/>
      </c>
      <c r="M20" s="76" t="str">
        <f t="shared" si="0"/>
        <v/>
      </c>
      <c r="N20" s="76">
        <f t="shared" si="1"/>
        <v>0</v>
      </c>
      <c r="O20" s="75">
        <f t="shared" si="6"/>
        <v>0</v>
      </c>
      <c r="P20" s="75">
        <f t="shared" si="2"/>
        <v>0</v>
      </c>
      <c r="Q20" s="76">
        <f t="shared" si="7"/>
        <v>0</v>
      </c>
      <c r="R20" s="76">
        <f t="shared" si="8"/>
        <v>0</v>
      </c>
      <c r="S20" s="226">
        <f t="shared" si="9"/>
        <v>0</v>
      </c>
      <c r="T20" s="76">
        <f t="shared" si="3"/>
        <v>0</v>
      </c>
    </row>
    <row r="21" spans="1:20" x14ac:dyDescent="0.2">
      <c r="A21" s="90"/>
      <c r="B21" s="225"/>
      <c r="C21" s="91"/>
      <c r="D21" s="218"/>
      <c r="E21" s="142"/>
      <c r="F21" s="143"/>
      <c r="G21" s="222"/>
      <c r="H21" s="70" t="str">
        <f t="shared" si="10"/>
        <v/>
      </c>
      <c r="I21" s="91"/>
      <c r="J21" s="69" t="str">
        <f t="shared" si="4"/>
        <v/>
      </c>
      <c r="K21" s="221" t="str">
        <f t="shared" si="5"/>
        <v/>
      </c>
      <c r="L21" s="158" t="str">
        <f t="shared" si="11"/>
        <v/>
      </c>
      <c r="M21" s="76" t="str">
        <f t="shared" si="0"/>
        <v/>
      </c>
      <c r="N21" s="76">
        <f t="shared" si="1"/>
        <v>0</v>
      </c>
      <c r="O21" s="75">
        <f t="shared" si="6"/>
        <v>0</v>
      </c>
      <c r="P21" s="75">
        <f t="shared" si="2"/>
        <v>0</v>
      </c>
      <c r="Q21" s="76">
        <f t="shared" si="7"/>
        <v>0</v>
      </c>
      <c r="R21" s="76">
        <f t="shared" si="8"/>
        <v>0</v>
      </c>
      <c r="S21" s="226">
        <f t="shared" si="9"/>
        <v>0</v>
      </c>
      <c r="T21" s="76">
        <f t="shared" si="3"/>
        <v>0</v>
      </c>
    </row>
    <row r="22" spans="1:20" x14ac:dyDescent="0.2">
      <c r="A22" s="90"/>
      <c r="B22" s="225"/>
      <c r="C22" s="91"/>
      <c r="D22" s="218"/>
      <c r="E22" s="142"/>
      <c r="F22" s="143"/>
      <c r="G22" s="222"/>
      <c r="H22" s="70" t="str">
        <f t="shared" si="10"/>
        <v/>
      </c>
      <c r="I22" s="91"/>
      <c r="J22" s="69" t="str">
        <f t="shared" si="4"/>
        <v/>
      </c>
      <c r="K22" s="221" t="str">
        <f t="shared" si="5"/>
        <v/>
      </c>
      <c r="L22" s="158" t="str">
        <f t="shared" si="11"/>
        <v/>
      </c>
      <c r="M22" s="76" t="str">
        <f t="shared" si="0"/>
        <v/>
      </c>
      <c r="N22" s="76">
        <f t="shared" si="1"/>
        <v>0</v>
      </c>
      <c r="O22" s="75">
        <f t="shared" si="6"/>
        <v>0</v>
      </c>
      <c r="P22" s="75">
        <f t="shared" si="2"/>
        <v>0</v>
      </c>
      <c r="Q22" s="76">
        <f t="shared" si="7"/>
        <v>0</v>
      </c>
      <c r="R22" s="76">
        <f t="shared" si="8"/>
        <v>0</v>
      </c>
      <c r="S22" s="226">
        <f t="shared" si="9"/>
        <v>0</v>
      </c>
      <c r="T22" s="76">
        <f t="shared" si="3"/>
        <v>0</v>
      </c>
    </row>
    <row r="23" spans="1:20" x14ac:dyDescent="0.2">
      <c r="A23" s="90"/>
      <c r="B23" s="225"/>
      <c r="C23" s="91"/>
      <c r="D23" s="218"/>
      <c r="E23" s="142"/>
      <c r="F23" s="143"/>
      <c r="G23" s="222"/>
      <c r="H23" s="70" t="str">
        <f t="shared" si="10"/>
        <v/>
      </c>
      <c r="I23" s="91"/>
      <c r="J23" s="69" t="str">
        <f t="shared" si="4"/>
        <v/>
      </c>
      <c r="K23" s="221" t="str">
        <f t="shared" si="5"/>
        <v/>
      </c>
      <c r="L23" s="158" t="str">
        <f t="shared" si="11"/>
        <v/>
      </c>
      <c r="M23" s="76" t="str">
        <f t="shared" si="0"/>
        <v/>
      </c>
      <c r="N23" s="76">
        <f t="shared" si="1"/>
        <v>0</v>
      </c>
      <c r="O23" s="75">
        <f t="shared" si="6"/>
        <v>0</v>
      </c>
      <c r="P23" s="75">
        <f t="shared" si="2"/>
        <v>0</v>
      </c>
      <c r="Q23" s="76">
        <f t="shared" si="7"/>
        <v>0</v>
      </c>
      <c r="R23" s="76">
        <f t="shared" si="8"/>
        <v>0</v>
      </c>
      <c r="S23" s="226">
        <f t="shared" si="9"/>
        <v>0</v>
      </c>
      <c r="T23" s="76">
        <f t="shared" si="3"/>
        <v>0</v>
      </c>
    </row>
    <row r="24" spans="1:20" x14ac:dyDescent="0.2">
      <c r="A24" s="90"/>
      <c r="B24" s="225"/>
      <c r="C24" s="91"/>
      <c r="D24" s="218"/>
      <c r="E24" s="142"/>
      <c r="F24" s="143"/>
      <c r="G24" s="222"/>
      <c r="H24" s="70" t="str">
        <f t="shared" si="10"/>
        <v/>
      </c>
      <c r="I24" s="91"/>
      <c r="J24" s="69" t="str">
        <f t="shared" si="4"/>
        <v/>
      </c>
      <c r="K24" s="221" t="str">
        <f t="shared" si="5"/>
        <v/>
      </c>
      <c r="L24" s="158" t="str">
        <f t="shared" si="11"/>
        <v/>
      </c>
      <c r="M24" s="76" t="str">
        <f t="shared" si="0"/>
        <v/>
      </c>
      <c r="N24" s="76">
        <f t="shared" si="1"/>
        <v>0</v>
      </c>
      <c r="O24" s="75">
        <f t="shared" si="6"/>
        <v>0</v>
      </c>
      <c r="P24" s="75">
        <f t="shared" si="2"/>
        <v>0</v>
      </c>
      <c r="Q24" s="76">
        <f t="shared" si="7"/>
        <v>0</v>
      </c>
      <c r="R24" s="76">
        <f t="shared" si="8"/>
        <v>0</v>
      </c>
      <c r="S24" s="226">
        <f t="shared" si="9"/>
        <v>0</v>
      </c>
      <c r="T24" s="76">
        <f t="shared" si="3"/>
        <v>0</v>
      </c>
    </row>
    <row r="25" spans="1:20" x14ac:dyDescent="0.2">
      <c r="A25" s="90"/>
      <c r="B25" s="225"/>
      <c r="C25" s="91"/>
      <c r="D25" s="218"/>
      <c r="E25" s="142"/>
      <c r="F25" s="143"/>
      <c r="G25" s="222"/>
      <c r="H25" s="70" t="str">
        <f t="shared" si="10"/>
        <v/>
      </c>
      <c r="I25" s="91"/>
      <c r="J25" s="69" t="str">
        <f t="shared" si="4"/>
        <v/>
      </c>
      <c r="K25" s="221" t="str">
        <f t="shared" si="5"/>
        <v/>
      </c>
      <c r="L25" s="158" t="str">
        <f t="shared" si="11"/>
        <v/>
      </c>
      <c r="M25" s="76" t="str">
        <f t="shared" si="0"/>
        <v/>
      </c>
      <c r="N25" s="76">
        <f t="shared" si="1"/>
        <v>0</v>
      </c>
      <c r="O25" s="75">
        <f t="shared" si="6"/>
        <v>0</v>
      </c>
      <c r="P25" s="75">
        <f t="shared" si="2"/>
        <v>0</v>
      </c>
      <c r="Q25" s="76">
        <f t="shared" si="7"/>
        <v>0</v>
      </c>
      <c r="R25" s="76">
        <f t="shared" si="8"/>
        <v>0</v>
      </c>
      <c r="S25" s="226">
        <f t="shared" si="9"/>
        <v>0</v>
      </c>
      <c r="T25" s="76">
        <f t="shared" si="3"/>
        <v>0</v>
      </c>
    </row>
    <row r="26" spans="1:20" x14ac:dyDescent="0.2">
      <c r="A26" s="90"/>
      <c r="B26" s="225"/>
      <c r="C26" s="91"/>
      <c r="D26" s="218"/>
      <c r="E26" s="142"/>
      <c r="F26" s="143"/>
      <c r="G26" s="222"/>
      <c r="H26" s="70" t="str">
        <f t="shared" si="10"/>
        <v/>
      </c>
      <c r="I26" s="91"/>
      <c r="J26" s="69" t="str">
        <f t="shared" si="4"/>
        <v/>
      </c>
      <c r="K26" s="221" t="str">
        <f t="shared" si="5"/>
        <v/>
      </c>
      <c r="L26" s="158" t="str">
        <f t="shared" si="11"/>
        <v/>
      </c>
      <c r="M26" s="76" t="str">
        <f t="shared" si="0"/>
        <v/>
      </c>
      <c r="N26" s="76">
        <f t="shared" si="1"/>
        <v>0</v>
      </c>
      <c r="O26" s="75">
        <f t="shared" si="6"/>
        <v>0</v>
      </c>
      <c r="P26" s="75">
        <f t="shared" si="2"/>
        <v>0</v>
      </c>
      <c r="Q26" s="76">
        <f t="shared" si="7"/>
        <v>0</v>
      </c>
      <c r="R26" s="76">
        <f t="shared" si="8"/>
        <v>0</v>
      </c>
      <c r="S26" s="226">
        <f t="shared" si="9"/>
        <v>0</v>
      </c>
      <c r="T26" s="76">
        <f t="shared" si="3"/>
        <v>0</v>
      </c>
    </row>
    <row r="27" spans="1:20" x14ac:dyDescent="0.2">
      <c r="A27" s="90"/>
      <c r="B27" s="225"/>
      <c r="C27" s="91"/>
      <c r="D27" s="218"/>
      <c r="E27" s="142"/>
      <c r="F27" s="143"/>
      <c r="G27" s="222"/>
      <c r="H27" s="70" t="str">
        <f t="shared" si="10"/>
        <v/>
      </c>
      <c r="I27" s="91"/>
      <c r="J27" s="69" t="str">
        <f t="shared" si="4"/>
        <v/>
      </c>
      <c r="K27" s="221" t="str">
        <f t="shared" si="5"/>
        <v/>
      </c>
      <c r="L27" s="158" t="str">
        <f t="shared" si="11"/>
        <v/>
      </c>
      <c r="M27" s="76" t="str">
        <f t="shared" si="0"/>
        <v/>
      </c>
      <c r="N27" s="76">
        <f t="shared" si="1"/>
        <v>0</v>
      </c>
      <c r="O27" s="75">
        <f t="shared" si="6"/>
        <v>0</v>
      </c>
      <c r="P27" s="75">
        <f t="shared" si="2"/>
        <v>0</v>
      </c>
      <c r="Q27" s="76">
        <f t="shared" si="7"/>
        <v>0</v>
      </c>
      <c r="R27" s="76">
        <f t="shared" si="8"/>
        <v>0</v>
      </c>
      <c r="S27" s="226">
        <f t="shared" si="9"/>
        <v>0</v>
      </c>
      <c r="T27" s="76">
        <f t="shared" si="3"/>
        <v>0</v>
      </c>
    </row>
    <row r="28" spans="1:20" x14ac:dyDescent="0.2">
      <c r="A28" s="90"/>
      <c r="B28" s="225"/>
      <c r="C28" s="91"/>
      <c r="D28" s="218"/>
      <c r="E28" s="142"/>
      <c r="F28" s="143"/>
      <c r="G28" s="222"/>
      <c r="H28" s="70" t="str">
        <f t="shared" si="10"/>
        <v/>
      </c>
      <c r="I28" s="91"/>
      <c r="J28" s="69" t="str">
        <f t="shared" si="4"/>
        <v/>
      </c>
      <c r="K28" s="221" t="str">
        <f t="shared" si="5"/>
        <v/>
      </c>
      <c r="L28" s="158" t="str">
        <f t="shared" si="11"/>
        <v/>
      </c>
      <c r="M28" s="76" t="str">
        <f t="shared" si="0"/>
        <v/>
      </c>
      <c r="N28" s="76">
        <f t="shared" si="1"/>
        <v>0</v>
      </c>
      <c r="O28" s="75">
        <f t="shared" si="6"/>
        <v>0</v>
      </c>
      <c r="P28" s="75">
        <f t="shared" si="2"/>
        <v>0</v>
      </c>
      <c r="Q28" s="76">
        <f t="shared" si="7"/>
        <v>0</v>
      </c>
      <c r="R28" s="76">
        <f t="shared" si="8"/>
        <v>0</v>
      </c>
      <c r="S28" s="226">
        <f t="shared" si="9"/>
        <v>0</v>
      </c>
      <c r="T28" s="76">
        <f t="shared" si="3"/>
        <v>0</v>
      </c>
    </row>
    <row r="29" spans="1:20" x14ac:dyDescent="0.2">
      <c r="A29" s="90"/>
      <c r="B29" s="225"/>
      <c r="C29" s="91"/>
      <c r="D29" s="218"/>
      <c r="E29" s="142"/>
      <c r="F29" s="143"/>
      <c r="G29" s="222"/>
      <c r="H29" s="70" t="str">
        <f t="shared" si="10"/>
        <v/>
      </c>
      <c r="I29" s="91"/>
      <c r="J29" s="69" t="str">
        <f t="shared" si="4"/>
        <v/>
      </c>
      <c r="K29" s="221" t="str">
        <f t="shared" si="5"/>
        <v/>
      </c>
      <c r="L29" s="158" t="str">
        <f t="shared" si="11"/>
        <v/>
      </c>
      <c r="M29" s="76" t="str">
        <f t="shared" si="0"/>
        <v/>
      </c>
      <c r="N29" s="76">
        <f t="shared" si="1"/>
        <v>0</v>
      </c>
      <c r="O29" s="75">
        <f t="shared" si="6"/>
        <v>0</v>
      </c>
      <c r="P29" s="75">
        <f t="shared" si="2"/>
        <v>0</v>
      </c>
      <c r="Q29" s="76">
        <f t="shared" si="7"/>
        <v>0</v>
      </c>
      <c r="R29" s="76">
        <f t="shared" si="8"/>
        <v>0</v>
      </c>
      <c r="S29" s="226">
        <f t="shared" si="9"/>
        <v>0</v>
      </c>
      <c r="T29" s="76">
        <f t="shared" si="3"/>
        <v>0</v>
      </c>
    </row>
    <row r="30" spans="1:20" x14ac:dyDescent="0.2">
      <c r="A30" s="90"/>
      <c r="B30" s="225"/>
      <c r="C30" s="91"/>
      <c r="D30" s="218"/>
      <c r="E30" s="142"/>
      <c r="F30" s="143"/>
      <c r="G30" s="222"/>
      <c r="H30" s="70" t="str">
        <f t="shared" si="10"/>
        <v/>
      </c>
      <c r="I30" s="91"/>
      <c r="J30" s="69" t="str">
        <f t="shared" si="4"/>
        <v/>
      </c>
      <c r="K30" s="221" t="str">
        <f t="shared" si="5"/>
        <v/>
      </c>
      <c r="L30" s="158" t="str">
        <f t="shared" si="11"/>
        <v/>
      </c>
      <c r="M30" s="76" t="str">
        <f t="shared" si="0"/>
        <v/>
      </c>
      <c r="N30" s="76">
        <f t="shared" si="1"/>
        <v>0</v>
      </c>
      <c r="O30" s="75">
        <f t="shared" si="6"/>
        <v>0</v>
      </c>
      <c r="P30" s="75">
        <f t="shared" si="2"/>
        <v>0</v>
      </c>
      <c r="Q30" s="76">
        <f t="shared" si="7"/>
        <v>0</v>
      </c>
      <c r="R30" s="76">
        <f t="shared" si="8"/>
        <v>0</v>
      </c>
      <c r="S30" s="226">
        <f t="shared" si="9"/>
        <v>0</v>
      </c>
      <c r="T30" s="76">
        <f t="shared" si="3"/>
        <v>0</v>
      </c>
    </row>
    <row r="31" spans="1:20" x14ac:dyDescent="0.2">
      <c r="A31" s="90"/>
      <c r="B31" s="225"/>
      <c r="C31" s="91"/>
      <c r="D31" s="218"/>
      <c r="E31" s="142"/>
      <c r="F31" s="143"/>
      <c r="G31" s="222"/>
      <c r="H31" s="70" t="str">
        <f t="shared" si="10"/>
        <v/>
      </c>
      <c r="I31" s="91"/>
      <c r="J31" s="69" t="str">
        <f t="shared" si="4"/>
        <v/>
      </c>
      <c r="K31" s="221" t="str">
        <f t="shared" si="5"/>
        <v/>
      </c>
      <c r="L31" s="158" t="str">
        <f t="shared" si="11"/>
        <v/>
      </c>
      <c r="M31" s="76" t="str">
        <f t="shared" si="0"/>
        <v/>
      </c>
      <c r="N31" s="76">
        <f t="shared" si="1"/>
        <v>0</v>
      </c>
      <c r="O31" s="75">
        <f t="shared" si="6"/>
        <v>0</v>
      </c>
      <c r="P31" s="75">
        <f t="shared" si="2"/>
        <v>0</v>
      </c>
      <c r="Q31" s="76">
        <f t="shared" si="7"/>
        <v>0</v>
      </c>
      <c r="R31" s="76">
        <f t="shared" si="8"/>
        <v>0</v>
      </c>
      <c r="S31" s="226">
        <f t="shared" si="9"/>
        <v>0</v>
      </c>
      <c r="T31" s="76">
        <f t="shared" si="3"/>
        <v>0</v>
      </c>
    </row>
    <row r="32" spans="1:20" x14ac:dyDescent="0.2">
      <c r="A32" s="90"/>
      <c r="B32" s="225"/>
      <c r="C32" s="91"/>
      <c r="D32" s="218"/>
      <c r="E32" s="142"/>
      <c r="F32" s="143"/>
      <c r="G32" s="222"/>
      <c r="H32" s="70" t="str">
        <f t="shared" si="10"/>
        <v/>
      </c>
      <c r="I32" s="91"/>
      <c r="J32" s="69" t="str">
        <f t="shared" si="4"/>
        <v/>
      </c>
      <c r="K32" s="221" t="str">
        <f t="shared" si="5"/>
        <v/>
      </c>
      <c r="L32" s="158" t="str">
        <f t="shared" si="11"/>
        <v/>
      </c>
      <c r="M32" s="76" t="str">
        <f t="shared" si="0"/>
        <v/>
      </c>
      <c r="N32" s="76">
        <f t="shared" si="1"/>
        <v>0</v>
      </c>
      <c r="O32" s="75">
        <f t="shared" si="6"/>
        <v>0</v>
      </c>
      <c r="P32" s="75">
        <f t="shared" si="2"/>
        <v>0</v>
      </c>
      <c r="Q32" s="76">
        <f t="shared" si="7"/>
        <v>0</v>
      </c>
      <c r="R32" s="76">
        <f t="shared" si="8"/>
        <v>0</v>
      </c>
      <c r="S32" s="226">
        <f t="shared" si="9"/>
        <v>0</v>
      </c>
      <c r="T32" s="76">
        <f t="shared" si="3"/>
        <v>0</v>
      </c>
    </row>
    <row r="33" spans="1:20" x14ac:dyDescent="0.2">
      <c r="A33" s="90"/>
      <c r="B33" s="225"/>
      <c r="C33" s="91"/>
      <c r="D33" s="218"/>
      <c r="E33" s="142"/>
      <c r="F33" s="143"/>
      <c r="G33" s="222"/>
      <c r="H33" s="70" t="str">
        <f t="shared" si="10"/>
        <v/>
      </c>
      <c r="I33" s="91"/>
      <c r="J33" s="69" t="str">
        <f t="shared" si="4"/>
        <v/>
      </c>
      <c r="K33" s="221" t="str">
        <f t="shared" si="5"/>
        <v/>
      </c>
      <c r="L33" s="158" t="str">
        <f t="shared" si="11"/>
        <v/>
      </c>
      <c r="M33" s="76" t="str">
        <f t="shared" si="0"/>
        <v/>
      </c>
      <c r="N33" s="76">
        <f t="shared" si="1"/>
        <v>0</v>
      </c>
      <c r="O33" s="75">
        <f t="shared" si="6"/>
        <v>0</v>
      </c>
      <c r="P33" s="75">
        <f t="shared" si="2"/>
        <v>0</v>
      </c>
      <c r="Q33" s="76">
        <f t="shared" si="7"/>
        <v>0</v>
      </c>
      <c r="R33" s="76">
        <f t="shared" si="8"/>
        <v>0</v>
      </c>
      <c r="S33" s="226">
        <f t="shared" si="9"/>
        <v>0</v>
      </c>
      <c r="T33" s="76">
        <f t="shared" si="3"/>
        <v>0</v>
      </c>
    </row>
    <row r="34" spans="1:20" x14ac:dyDescent="0.2">
      <c r="A34" s="90"/>
      <c r="B34" s="225"/>
      <c r="C34" s="91"/>
      <c r="D34" s="218"/>
      <c r="E34" s="142"/>
      <c r="F34" s="143"/>
      <c r="G34" s="222"/>
      <c r="H34" s="70" t="str">
        <f t="shared" si="10"/>
        <v/>
      </c>
      <c r="I34" s="91"/>
      <c r="J34" s="69" t="str">
        <f t="shared" si="4"/>
        <v/>
      </c>
      <c r="K34" s="221" t="str">
        <f t="shared" si="5"/>
        <v/>
      </c>
      <c r="L34" s="158" t="str">
        <f t="shared" si="11"/>
        <v/>
      </c>
      <c r="M34" s="76" t="str">
        <f t="shared" si="0"/>
        <v/>
      </c>
      <c r="N34" s="76">
        <f t="shared" si="1"/>
        <v>0</v>
      </c>
      <c r="O34" s="75">
        <f t="shared" si="6"/>
        <v>0</v>
      </c>
      <c r="P34" s="75">
        <f t="shared" si="2"/>
        <v>0</v>
      </c>
      <c r="Q34" s="76">
        <f t="shared" si="7"/>
        <v>0</v>
      </c>
      <c r="R34" s="76">
        <f t="shared" si="8"/>
        <v>0</v>
      </c>
      <c r="S34" s="226">
        <f t="shared" si="9"/>
        <v>0</v>
      </c>
      <c r="T34" s="76">
        <f t="shared" si="3"/>
        <v>0</v>
      </c>
    </row>
    <row r="35" spans="1:20" x14ac:dyDescent="0.2">
      <c r="A35" s="90"/>
      <c r="B35" s="225"/>
      <c r="C35" s="91"/>
      <c r="D35" s="218"/>
      <c r="E35" s="142"/>
      <c r="F35" s="143"/>
      <c r="G35" s="222"/>
      <c r="H35" s="70" t="str">
        <f t="shared" si="10"/>
        <v/>
      </c>
      <c r="I35" s="91"/>
      <c r="J35" s="69" t="str">
        <f t="shared" si="4"/>
        <v/>
      </c>
      <c r="K35" s="221" t="str">
        <f t="shared" si="5"/>
        <v/>
      </c>
      <c r="L35" s="158" t="str">
        <f t="shared" si="11"/>
        <v/>
      </c>
      <c r="M35" s="76" t="str">
        <f t="shared" si="0"/>
        <v/>
      </c>
      <c r="N35" s="76">
        <f t="shared" si="1"/>
        <v>0</v>
      </c>
      <c r="O35" s="75">
        <f t="shared" si="6"/>
        <v>0</v>
      </c>
      <c r="P35" s="75">
        <f t="shared" si="2"/>
        <v>0</v>
      </c>
      <c r="Q35" s="76">
        <f t="shared" si="7"/>
        <v>0</v>
      </c>
      <c r="R35" s="76">
        <f t="shared" si="8"/>
        <v>0</v>
      </c>
      <c r="S35" s="226">
        <f t="shared" si="9"/>
        <v>0</v>
      </c>
      <c r="T35" s="76">
        <f t="shared" si="3"/>
        <v>0</v>
      </c>
    </row>
    <row r="36" spans="1:20" x14ac:dyDescent="0.2">
      <c r="A36" s="90"/>
      <c r="B36" s="225"/>
      <c r="C36" s="91"/>
      <c r="D36" s="218"/>
      <c r="E36" s="142"/>
      <c r="F36" s="143"/>
      <c r="G36" s="222"/>
      <c r="H36" s="70" t="str">
        <f t="shared" si="10"/>
        <v/>
      </c>
      <c r="I36" s="91"/>
      <c r="J36" s="69" t="str">
        <f t="shared" si="4"/>
        <v/>
      </c>
      <c r="K36" s="221" t="str">
        <f t="shared" si="5"/>
        <v/>
      </c>
      <c r="L36" s="158" t="str">
        <f t="shared" si="11"/>
        <v/>
      </c>
      <c r="M36" s="76" t="str">
        <f t="shared" si="0"/>
        <v/>
      </c>
      <c r="N36" s="76">
        <f t="shared" si="1"/>
        <v>0</v>
      </c>
      <c r="O36" s="75">
        <f t="shared" si="6"/>
        <v>0</v>
      </c>
      <c r="P36" s="75">
        <f t="shared" si="2"/>
        <v>0</v>
      </c>
      <c r="Q36" s="76">
        <f t="shared" si="7"/>
        <v>0</v>
      </c>
      <c r="R36" s="76">
        <f t="shared" si="8"/>
        <v>0</v>
      </c>
      <c r="S36" s="226">
        <f t="shared" si="9"/>
        <v>0</v>
      </c>
      <c r="T36" s="76">
        <f t="shared" si="3"/>
        <v>0</v>
      </c>
    </row>
    <row r="37" spans="1:20" x14ac:dyDescent="0.2">
      <c r="A37" s="90"/>
      <c r="B37" s="225"/>
      <c r="C37" s="91"/>
      <c r="D37" s="218"/>
      <c r="E37" s="142"/>
      <c r="F37" s="143"/>
      <c r="G37" s="222"/>
      <c r="H37" s="70" t="str">
        <f t="shared" si="10"/>
        <v/>
      </c>
      <c r="I37" s="91"/>
      <c r="J37" s="69" t="str">
        <f t="shared" si="4"/>
        <v/>
      </c>
      <c r="K37" s="221" t="str">
        <f t="shared" si="5"/>
        <v/>
      </c>
      <c r="L37" s="158" t="str">
        <f t="shared" si="11"/>
        <v/>
      </c>
      <c r="M37" s="76" t="str">
        <f t="shared" si="0"/>
        <v/>
      </c>
      <c r="N37" s="76">
        <f t="shared" si="1"/>
        <v>0</v>
      </c>
      <c r="O37" s="75">
        <f t="shared" si="6"/>
        <v>0</v>
      </c>
      <c r="P37" s="75">
        <f t="shared" si="2"/>
        <v>0</v>
      </c>
      <c r="Q37" s="76">
        <f t="shared" si="7"/>
        <v>0</v>
      </c>
      <c r="R37" s="76">
        <f t="shared" si="8"/>
        <v>0</v>
      </c>
      <c r="S37" s="226">
        <f t="shared" si="9"/>
        <v>0</v>
      </c>
      <c r="T37" s="76">
        <f t="shared" si="3"/>
        <v>0</v>
      </c>
    </row>
    <row r="38" spans="1:20" x14ac:dyDescent="0.2">
      <c r="A38" s="90"/>
      <c r="B38" s="225"/>
      <c r="C38" s="91"/>
      <c r="D38" s="218"/>
      <c r="E38" s="142"/>
      <c r="F38" s="143"/>
      <c r="G38" s="222"/>
      <c r="H38" s="70" t="str">
        <f t="shared" si="10"/>
        <v/>
      </c>
      <c r="I38" s="91"/>
      <c r="J38" s="69" t="str">
        <f t="shared" si="4"/>
        <v/>
      </c>
      <c r="K38" s="221" t="str">
        <f t="shared" si="5"/>
        <v/>
      </c>
      <c r="L38" s="158" t="str">
        <f t="shared" si="11"/>
        <v/>
      </c>
      <c r="M38" s="76" t="str">
        <f t="shared" si="0"/>
        <v/>
      </c>
      <c r="N38" s="76">
        <f t="shared" si="1"/>
        <v>0</v>
      </c>
      <c r="O38" s="75">
        <f t="shared" si="6"/>
        <v>0</v>
      </c>
      <c r="P38" s="75">
        <f t="shared" si="2"/>
        <v>0</v>
      </c>
      <c r="Q38" s="76">
        <f t="shared" si="7"/>
        <v>0</v>
      </c>
      <c r="R38" s="76">
        <f t="shared" si="8"/>
        <v>0</v>
      </c>
      <c r="S38" s="226">
        <f t="shared" si="9"/>
        <v>0</v>
      </c>
      <c r="T38" s="76">
        <f t="shared" si="3"/>
        <v>0</v>
      </c>
    </row>
    <row r="39" spans="1:20" x14ac:dyDescent="0.2">
      <c r="A39" s="90"/>
      <c r="B39" s="225"/>
      <c r="C39" s="91"/>
      <c r="D39" s="218"/>
      <c r="E39" s="142"/>
      <c r="F39" s="143"/>
      <c r="G39" s="222"/>
      <c r="H39" s="70" t="str">
        <f t="shared" si="10"/>
        <v/>
      </c>
      <c r="I39" s="91"/>
      <c r="J39" s="69" t="str">
        <f t="shared" si="4"/>
        <v/>
      </c>
      <c r="K39" s="221" t="str">
        <f t="shared" si="5"/>
        <v/>
      </c>
      <c r="L39" s="158" t="str">
        <f t="shared" si="11"/>
        <v/>
      </c>
      <c r="M39" s="76" t="str">
        <f t="shared" si="0"/>
        <v/>
      </c>
      <c r="N39" s="76">
        <f t="shared" si="1"/>
        <v>0</v>
      </c>
      <c r="O39" s="75">
        <f t="shared" si="6"/>
        <v>0</v>
      </c>
      <c r="P39" s="75">
        <f t="shared" si="2"/>
        <v>0</v>
      </c>
      <c r="Q39" s="76">
        <f t="shared" si="7"/>
        <v>0</v>
      </c>
      <c r="R39" s="76">
        <f t="shared" si="8"/>
        <v>0</v>
      </c>
      <c r="S39" s="226">
        <f t="shared" si="9"/>
        <v>0</v>
      </c>
      <c r="T39" s="76">
        <f t="shared" si="3"/>
        <v>0</v>
      </c>
    </row>
    <row r="40" spans="1:20" x14ac:dyDescent="0.2">
      <c r="A40" s="90"/>
      <c r="B40" s="225"/>
      <c r="C40" s="91"/>
      <c r="D40" s="218"/>
      <c r="E40" s="142"/>
      <c r="F40" s="143"/>
      <c r="G40" s="222"/>
      <c r="H40" s="70" t="str">
        <f t="shared" si="10"/>
        <v/>
      </c>
      <c r="I40" s="91"/>
      <c r="J40" s="69" t="str">
        <f t="shared" si="4"/>
        <v/>
      </c>
      <c r="K40" s="221" t="str">
        <f t="shared" si="5"/>
        <v/>
      </c>
      <c r="L40" s="158" t="str">
        <f t="shared" si="11"/>
        <v/>
      </c>
      <c r="M40" s="76" t="str">
        <f t="shared" si="0"/>
        <v/>
      </c>
      <c r="N40" s="76">
        <f t="shared" si="1"/>
        <v>0</v>
      </c>
      <c r="O40" s="75">
        <f t="shared" si="6"/>
        <v>0</v>
      </c>
      <c r="P40" s="75">
        <f t="shared" si="2"/>
        <v>0</v>
      </c>
      <c r="Q40" s="76">
        <f t="shared" si="7"/>
        <v>0</v>
      </c>
      <c r="R40" s="76">
        <f t="shared" si="8"/>
        <v>0</v>
      </c>
      <c r="S40" s="226">
        <f t="shared" si="9"/>
        <v>0</v>
      </c>
      <c r="T40" s="76">
        <f t="shared" si="3"/>
        <v>0</v>
      </c>
    </row>
    <row r="41" spans="1:20" x14ac:dyDescent="0.2">
      <c r="A41" s="90"/>
      <c r="B41" s="225"/>
      <c r="C41" s="91"/>
      <c r="D41" s="218"/>
      <c r="E41" s="142"/>
      <c r="F41" s="143"/>
      <c r="G41" s="222"/>
      <c r="H41" s="70" t="str">
        <f t="shared" si="10"/>
        <v/>
      </c>
      <c r="I41" s="91"/>
      <c r="J41" s="69" t="str">
        <f t="shared" si="4"/>
        <v/>
      </c>
      <c r="K41" s="221" t="str">
        <f t="shared" si="5"/>
        <v/>
      </c>
      <c r="L41" s="158" t="str">
        <f t="shared" si="11"/>
        <v/>
      </c>
      <c r="M41" s="76" t="str">
        <f t="shared" si="0"/>
        <v/>
      </c>
      <c r="N41" s="76">
        <f t="shared" si="1"/>
        <v>0</v>
      </c>
      <c r="O41" s="75">
        <f t="shared" si="6"/>
        <v>0</v>
      </c>
      <c r="P41" s="75">
        <f t="shared" si="2"/>
        <v>0</v>
      </c>
      <c r="Q41" s="76">
        <f t="shared" si="7"/>
        <v>0</v>
      </c>
      <c r="R41" s="76">
        <f t="shared" si="8"/>
        <v>0</v>
      </c>
      <c r="S41" s="226">
        <f t="shared" si="9"/>
        <v>0</v>
      </c>
      <c r="T41" s="76">
        <f t="shared" si="3"/>
        <v>0</v>
      </c>
    </row>
    <row r="42" spans="1:20" x14ac:dyDescent="0.2">
      <c r="A42" s="90"/>
      <c r="B42" s="225"/>
      <c r="C42" s="91"/>
      <c r="D42" s="218"/>
      <c r="E42" s="142"/>
      <c r="F42" s="143"/>
      <c r="G42" s="222"/>
      <c r="H42" s="70" t="str">
        <f t="shared" si="10"/>
        <v/>
      </c>
      <c r="I42" s="91"/>
      <c r="J42" s="69" t="str">
        <f t="shared" si="4"/>
        <v/>
      </c>
      <c r="K42" s="221" t="str">
        <f t="shared" si="5"/>
        <v/>
      </c>
      <c r="L42" s="158" t="str">
        <f t="shared" si="11"/>
        <v/>
      </c>
      <c r="M42" s="76" t="str">
        <f t="shared" si="0"/>
        <v/>
      </c>
      <c r="N42" s="76">
        <f t="shared" si="1"/>
        <v>0</v>
      </c>
      <c r="O42" s="75">
        <f t="shared" si="6"/>
        <v>0</v>
      </c>
      <c r="P42" s="75">
        <f t="shared" si="2"/>
        <v>0</v>
      </c>
      <c r="Q42" s="76">
        <f t="shared" si="7"/>
        <v>0</v>
      </c>
      <c r="R42" s="76">
        <f t="shared" si="8"/>
        <v>0</v>
      </c>
      <c r="S42" s="226">
        <f t="shared" si="9"/>
        <v>0</v>
      </c>
      <c r="T42" s="76">
        <f t="shared" si="3"/>
        <v>0</v>
      </c>
    </row>
    <row r="43" spans="1:20" x14ac:dyDescent="0.2">
      <c r="A43" s="90"/>
      <c r="B43" s="225"/>
      <c r="C43" s="91"/>
      <c r="D43" s="218"/>
      <c r="E43" s="142"/>
      <c r="F43" s="143"/>
      <c r="G43" s="222"/>
      <c r="H43" s="70" t="str">
        <f t="shared" si="10"/>
        <v/>
      </c>
      <c r="I43" s="91"/>
      <c r="J43" s="69" t="str">
        <f t="shared" si="4"/>
        <v/>
      </c>
      <c r="K43" s="221" t="str">
        <f t="shared" si="5"/>
        <v/>
      </c>
      <c r="L43" s="158" t="str">
        <f t="shared" si="11"/>
        <v/>
      </c>
      <c r="M43" s="76" t="str">
        <f t="shared" si="0"/>
        <v/>
      </c>
      <c r="N43" s="76">
        <f t="shared" si="1"/>
        <v>0</v>
      </c>
      <c r="O43" s="75">
        <f t="shared" si="6"/>
        <v>0</v>
      </c>
      <c r="P43" s="75">
        <f t="shared" si="2"/>
        <v>0</v>
      </c>
      <c r="Q43" s="76">
        <f t="shared" si="7"/>
        <v>0</v>
      </c>
      <c r="R43" s="76">
        <f t="shared" si="8"/>
        <v>0</v>
      </c>
      <c r="S43" s="226">
        <f t="shared" si="9"/>
        <v>0</v>
      </c>
      <c r="T43" s="76">
        <f t="shared" si="3"/>
        <v>0</v>
      </c>
    </row>
    <row r="44" spans="1:20" x14ac:dyDescent="0.2">
      <c r="A44" s="90"/>
      <c r="B44" s="225"/>
      <c r="C44" s="91"/>
      <c r="D44" s="218"/>
      <c r="E44" s="142"/>
      <c r="F44" s="143"/>
      <c r="G44" s="222"/>
      <c r="H44" s="70" t="str">
        <f t="shared" si="10"/>
        <v/>
      </c>
      <c r="I44" s="91"/>
      <c r="J44" s="69" t="str">
        <f t="shared" si="4"/>
        <v/>
      </c>
      <c r="K44" s="221" t="str">
        <f t="shared" si="5"/>
        <v/>
      </c>
      <c r="L44" s="158" t="str">
        <f t="shared" si="11"/>
        <v/>
      </c>
      <c r="M44" s="76" t="str">
        <f t="shared" si="0"/>
        <v/>
      </c>
      <c r="N44" s="76">
        <f t="shared" si="1"/>
        <v>0</v>
      </c>
      <c r="O44" s="75">
        <f t="shared" si="6"/>
        <v>0</v>
      </c>
      <c r="P44" s="75">
        <f t="shared" si="2"/>
        <v>0</v>
      </c>
      <c r="Q44" s="76">
        <f t="shared" si="7"/>
        <v>0</v>
      </c>
      <c r="R44" s="76">
        <f t="shared" si="8"/>
        <v>0</v>
      </c>
      <c r="S44" s="226">
        <f t="shared" si="9"/>
        <v>0</v>
      </c>
      <c r="T44" s="76">
        <f t="shared" si="3"/>
        <v>0</v>
      </c>
    </row>
    <row r="45" spans="1:20" x14ac:dyDescent="0.2">
      <c r="A45" s="90"/>
      <c r="B45" s="225"/>
      <c r="C45" s="91"/>
      <c r="D45" s="218"/>
      <c r="E45" s="142"/>
      <c r="F45" s="143"/>
      <c r="G45" s="222"/>
      <c r="H45" s="70" t="str">
        <f t="shared" si="10"/>
        <v/>
      </c>
      <c r="I45" s="91"/>
      <c r="J45" s="69" t="str">
        <f t="shared" si="4"/>
        <v/>
      </c>
      <c r="K45" s="221" t="str">
        <f t="shared" si="5"/>
        <v/>
      </c>
      <c r="L45" s="158" t="str">
        <f t="shared" si="11"/>
        <v/>
      </c>
      <c r="M45" s="76" t="str">
        <f t="shared" si="0"/>
        <v/>
      </c>
      <c r="N45" s="76">
        <f t="shared" si="1"/>
        <v>0</v>
      </c>
      <c r="O45" s="75">
        <f t="shared" si="6"/>
        <v>0</v>
      </c>
      <c r="P45" s="75">
        <f t="shared" si="2"/>
        <v>0</v>
      </c>
      <c r="Q45" s="76">
        <f t="shared" si="7"/>
        <v>0</v>
      </c>
      <c r="R45" s="76">
        <f t="shared" si="8"/>
        <v>0</v>
      </c>
      <c r="S45" s="226">
        <f t="shared" si="9"/>
        <v>0</v>
      </c>
      <c r="T45" s="76">
        <f t="shared" si="3"/>
        <v>0</v>
      </c>
    </row>
    <row r="46" spans="1:20" x14ac:dyDescent="0.2">
      <c r="A46" s="90"/>
      <c r="B46" s="225"/>
      <c r="C46" s="91"/>
      <c r="D46" s="218"/>
      <c r="E46" s="142"/>
      <c r="F46" s="143"/>
      <c r="G46" s="222"/>
      <c r="H46" s="70" t="str">
        <f t="shared" si="10"/>
        <v/>
      </c>
      <c r="I46" s="91"/>
      <c r="J46" s="69" t="str">
        <f t="shared" si="4"/>
        <v/>
      </c>
      <c r="K46" s="221" t="str">
        <f t="shared" si="5"/>
        <v/>
      </c>
      <c r="L46" s="158" t="str">
        <f t="shared" si="11"/>
        <v/>
      </c>
      <c r="M46" s="76" t="str">
        <f t="shared" si="0"/>
        <v/>
      </c>
      <c r="N46" s="76">
        <f t="shared" si="1"/>
        <v>0</v>
      </c>
      <c r="O46" s="75">
        <f t="shared" si="6"/>
        <v>0</v>
      </c>
      <c r="P46" s="75">
        <f t="shared" si="2"/>
        <v>0</v>
      </c>
      <c r="Q46" s="76">
        <f t="shared" si="7"/>
        <v>0</v>
      </c>
      <c r="R46" s="76">
        <f t="shared" si="8"/>
        <v>0</v>
      </c>
      <c r="S46" s="226">
        <f t="shared" si="9"/>
        <v>0</v>
      </c>
      <c r="T46" s="76">
        <f t="shared" si="3"/>
        <v>0</v>
      </c>
    </row>
    <row r="47" spans="1:20" x14ac:dyDescent="0.2">
      <c r="A47" s="90"/>
      <c r="B47" s="225"/>
      <c r="C47" s="91"/>
      <c r="D47" s="218"/>
      <c r="E47" s="142"/>
      <c r="F47" s="143"/>
      <c r="G47" s="222"/>
      <c r="H47" s="70" t="str">
        <f t="shared" si="10"/>
        <v/>
      </c>
      <c r="I47" s="91"/>
      <c r="J47" s="69" t="str">
        <f t="shared" si="4"/>
        <v/>
      </c>
      <c r="K47" s="221" t="str">
        <f t="shared" si="5"/>
        <v/>
      </c>
      <c r="L47" s="158" t="str">
        <f t="shared" si="11"/>
        <v/>
      </c>
      <c r="M47" s="76" t="str">
        <f t="shared" si="0"/>
        <v/>
      </c>
      <c r="N47" s="76">
        <f t="shared" si="1"/>
        <v>0</v>
      </c>
      <c r="O47" s="75">
        <f t="shared" si="6"/>
        <v>0</v>
      </c>
      <c r="P47" s="75">
        <f t="shared" si="2"/>
        <v>0</v>
      </c>
      <c r="Q47" s="76">
        <f t="shared" si="7"/>
        <v>0</v>
      </c>
      <c r="R47" s="76">
        <f t="shared" si="8"/>
        <v>0</v>
      </c>
      <c r="S47" s="226">
        <f t="shared" si="9"/>
        <v>0</v>
      </c>
      <c r="T47" s="76">
        <f t="shared" si="3"/>
        <v>0</v>
      </c>
    </row>
    <row r="48" spans="1:20" x14ac:dyDescent="0.2">
      <c r="A48" s="90"/>
      <c r="B48" s="225"/>
      <c r="C48" s="91"/>
      <c r="D48" s="218"/>
      <c r="E48" s="142"/>
      <c r="F48" s="143"/>
      <c r="G48" s="222"/>
      <c r="H48" s="70" t="str">
        <f t="shared" si="10"/>
        <v/>
      </c>
      <c r="I48" s="91"/>
      <c r="J48" s="69" t="str">
        <f t="shared" si="4"/>
        <v/>
      </c>
      <c r="K48" s="221" t="str">
        <f t="shared" si="5"/>
        <v/>
      </c>
      <c r="L48" s="158" t="str">
        <f t="shared" si="11"/>
        <v/>
      </c>
      <c r="M48" s="76" t="str">
        <f t="shared" si="0"/>
        <v/>
      </c>
      <c r="N48" s="76">
        <f t="shared" si="1"/>
        <v>0</v>
      </c>
      <c r="O48" s="75">
        <f t="shared" si="6"/>
        <v>0</v>
      </c>
      <c r="P48" s="75">
        <f t="shared" si="2"/>
        <v>0</v>
      </c>
      <c r="Q48" s="76">
        <f t="shared" si="7"/>
        <v>0</v>
      </c>
      <c r="R48" s="76">
        <f t="shared" si="8"/>
        <v>0</v>
      </c>
      <c r="S48" s="226">
        <f t="shared" si="9"/>
        <v>0</v>
      </c>
      <c r="T48" s="76">
        <f t="shared" si="3"/>
        <v>0</v>
      </c>
    </row>
    <row r="49" spans="1:20" x14ac:dyDescent="0.2">
      <c r="A49" s="90"/>
      <c r="B49" s="225"/>
      <c r="C49" s="91"/>
      <c r="D49" s="218"/>
      <c r="E49" s="142"/>
      <c r="F49" s="143"/>
      <c r="G49" s="222"/>
      <c r="H49" s="70" t="str">
        <f t="shared" si="10"/>
        <v/>
      </c>
      <c r="I49" s="91"/>
      <c r="J49" s="69" t="str">
        <f t="shared" si="4"/>
        <v/>
      </c>
      <c r="K49" s="221" t="str">
        <f t="shared" si="5"/>
        <v/>
      </c>
      <c r="L49" s="158" t="str">
        <f t="shared" si="11"/>
        <v/>
      </c>
      <c r="M49" s="76" t="str">
        <f t="shared" si="0"/>
        <v/>
      </c>
      <c r="N49" s="76">
        <f t="shared" si="1"/>
        <v>0</v>
      </c>
      <c r="O49" s="75">
        <f t="shared" si="6"/>
        <v>0</v>
      </c>
      <c r="P49" s="75">
        <f t="shared" si="2"/>
        <v>0</v>
      </c>
      <c r="Q49" s="76">
        <f t="shared" si="7"/>
        <v>0</v>
      </c>
      <c r="R49" s="76">
        <f t="shared" si="8"/>
        <v>0</v>
      </c>
      <c r="S49" s="226">
        <f t="shared" si="9"/>
        <v>0</v>
      </c>
      <c r="T49" s="76">
        <f t="shared" si="3"/>
        <v>0</v>
      </c>
    </row>
    <row r="50" spans="1:20" x14ac:dyDescent="0.2">
      <c r="A50" s="90"/>
      <c r="B50" s="225"/>
      <c r="C50" s="91"/>
      <c r="D50" s="218"/>
      <c r="E50" s="142"/>
      <c r="F50" s="143"/>
      <c r="G50" s="222"/>
      <c r="H50" s="70" t="str">
        <f t="shared" si="10"/>
        <v/>
      </c>
      <c r="I50" s="91"/>
      <c r="J50" s="69" t="str">
        <f t="shared" si="4"/>
        <v/>
      </c>
      <c r="K50" s="221" t="str">
        <f t="shared" si="5"/>
        <v/>
      </c>
      <c r="L50" s="158" t="str">
        <f t="shared" si="11"/>
        <v/>
      </c>
      <c r="M50" s="76" t="str">
        <f t="shared" si="0"/>
        <v/>
      </c>
      <c r="N50" s="76">
        <f t="shared" si="1"/>
        <v>0</v>
      </c>
      <c r="O50" s="75">
        <f t="shared" si="6"/>
        <v>0</v>
      </c>
      <c r="P50" s="75">
        <f t="shared" si="2"/>
        <v>0</v>
      </c>
      <c r="Q50" s="76">
        <f t="shared" si="7"/>
        <v>0</v>
      </c>
      <c r="R50" s="76">
        <f t="shared" si="8"/>
        <v>0</v>
      </c>
      <c r="S50" s="226">
        <f t="shared" si="9"/>
        <v>0</v>
      </c>
      <c r="T50" s="76">
        <f t="shared" si="3"/>
        <v>0</v>
      </c>
    </row>
    <row r="51" spans="1:20" x14ac:dyDescent="0.2">
      <c r="A51" s="90"/>
      <c r="B51" s="225"/>
      <c r="C51" s="91"/>
      <c r="D51" s="218"/>
      <c r="E51" s="142"/>
      <c r="F51" s="143"/>
      <c r="G51" s="222"/>
      <c r="H51" s="70" t="str">
        <f t="shared" si="10"/>
        <v/>
      </c>
      <c r="I51" s="91"/>
      <c r="J51" s="69" t="str">
        <f t="shared" si="4"/>
        <v/>
      </c>
      <c r="K51" s="221" t="str">
        <f t="shared" si="5"/>
        <v/>
      </c>
      <c r="L51" s="158" t="str">
        <f t="shared" si="11"/>
        <v/>
      </c>
      <c r="M51" s="76" t="str">
        <f t="shared" si="0"/>
        <v/>
      </c>
      <c r="N51" s="76">
        <f t="shared" si="1"/>
        <v>0</v>
      </c>
      <c r="O51" s="75">
        <f t="shared" si="6"/>
        <v>0</v>
      </c>
      <c r="P51" s="75">
        <f t="shared" si="2"/>
        <v>0</v>
      </c>
      <c r="Q51" s="76">
        <f t="shared" si="7"/>
        <v>0</v>
      </c>
      <c r="R51" s="76">
        <f t="shared" si="8"/>
        <v>0</v>
      </c>
      <c r="S51" s="226">
        <f t="shared" si="9"/>
        <v>0</v>
      </c>
      <c r="T51" s="76">
        <f t="shared" si="3"/>
        <v>0</v>
      </c>
    </row>
    <row r="52" spans="1:20" x14ac:dyDescent="0.2">
      <c r="A52" s="90"/>
      <c r="B52" s="225"/>
      <c r="C52" s="91"/>
      <c r="D52" s="218"/>
      <c r="E52" s="142"/>
      <c r="F52" s="143"/>
      <c r="G52" s="222"/>
      <c r="H52" s="70" t="str">
        <f t="shared" si="10"/>
        <v/>
      </c>
      <c r="I52" s="91"/>
      <c r="J52" s="69" t="str">
        <f t="shared" si="4"/>
        <v/>
      </c>
      <c r="K52" s="221" t="str">
        <f t="shared" si="5"/>
        <v/>
      </c>
      <c r="L52" s="158" t="str">
        <f t="shared" si="11"/>
        <v/>
      </c>
      <c r="M52" s="76" t="str">
        <f t="shared" si="0"/>
        <v/>
      </c>
      <c r="N52" s="76">
        <f t="shared" si="1"/>
        <v>0</v>
      </c>
      <c r="O52" s="75">
        <f t="shared" si="6"/>
        <v>0</v>
      </c>
      <c r="P52" s="75">
        <f t="shared" si="2"/>
        <v>0</v>
      </c>
      <c r="Q52" s="76">
        <f t="shared" si="7"/>
        <v>0</v>
      </c>
      <c r="R52" s="76">
        <f t="shared" si="8"/>
        <v>0</v>
      </c>
      <c r="S52" s="226">
        <f t="shared" si="9"/>
        <v>0</v>
      </c>
      <c r="T52" s="76">
        <f t="shared" si="3"/>
        <v>0</v>
      </c>
    </row>
    <row r="53" spans="1:20" x14ac:dyDescent="0.2">
      <c r="A53" s="90"/>
      <c r="B53" s="225"/>
      <c r="C53" s="91"/>
      <c r="D53" s="218"/>
      <c r="E53" s="142"/>
      <c r="F53" s="143"/>
      <c r="G53" s="222"/>
      <c r="H53" s="70" t="str">
        <f t="shared" si="10"/>
        <v/>
      </c>
      <c r="I53" s="91"/>
      <c r="J53" s="69" t="str">
        <f t="shared" si="4"/>
        <v/>
      </c>
      <c r="K53" s="221" t="str">
        <f t="shared" si="5"/>
        <v/>
      </c>
      <c r="L53" s="158" t="str">
        <f t="shared" si="11"/>
        <v/>
      </c>
      <c r="M53" s="76" t="str">
        <f t="shared" si="0"/>
        <v/>
      </c>
      <c r="N53" s="76">
        <f t="shared" si="1"/>
        <v>0</v>
      </c>
      <c r="O53" s="75">
        <f t="shared" si="6"/>
        <v>0</v>
      </c>
      <c r="P53" s="75">
        <f t="shared" si="2"/>
        <v>0</v>
      </c>
      <c r="Q53" s="76">
        <f t="shared" si="7"/>
        <v>0</v>
      </c>
      <c r="R53" s="76">
        <f t="shared" si="8"/>
        <v>0</v>
      </c>
      <c r="S53" s="226">
        <f t="shared" si="9"/>
        <v>0</v>
      </c>
      <c r="T53" s="76">
        <f t="shared" si="3"/>
        <v>0</v>
      </c>
    </row>
    <row r="54" spans="1:20" x14ac:dyDescent="0.2">
      <c r="A54" s="90"/>
      <c r="B54" s="225"/>
      <c r="C54" s="91"/>
      <c r="D54" s="218"/>
      <c r="E54" s="142"/>
      <c r="F54" s="143"/>
      <c r="G54" s="222"/>
      <c r="H54" s="70" t="str">
        <f t="shared" si="10"/>
        <v/>
      </c>
      <c r="I54" s="91"/>
      <c r="J54" s="69" t="str">
        <f t="shared" si="4"/>
        <v/>
      </c>
      <c r="K54" s="221" t="str">
        <f t="shared" si="5"/>
        <v/>
      </c>
      <c r="L54" s="158" t="str">
        <f t="shared" si="11"/>
        <v/>
      </c>
      <c r="M54" s="76" t="str">
        <f t="shared" si="0"/>
        <v/>
      </c>
      <c r="N54" s="76">
        <f t="shared" si="1"/>
        <v>0</v>
      </c>
      <c r="O54" s="75">
        <f t="shared" si="6"/>
        <v>0</v>
      </c>
      <c r="P54" s="75">
        <f t="shared" si="2"/>
        <v>0</v>
      </c>
      <c r="Q54" s="76">
        <f t="shared" si="7"/>
        <v>0</v>
      </c>
      <c r="R54" s="76">
        <f t="shared" si="8"/>
        <v>0</v>
      </c>
      <c r="S54" s="226">
        <f t="shared" si="9"/>
        <v>0</v>
      </c>
      <c r="T54" s="76">
        <f t="shared" si="3"/>
        <v>0</v>
      </c>
    </row>
    <row r="55" spans="1:20" x14ac:dyDescent="0.2">
      <c r="A55" s="90"/>
      <c r="B55" s="225"/>
      <c r="C55" s="91"/>
      <c r="D55" s="218"/>
      <c r="E55" s="142"/>
      <c r="F55" s="143"/>
      <c r="G55" s="222"/>
      <c r="H55" s="70" t="str">
        <f t="shared" si="10"/>
        <v/>
      </c>
      <c r="I55" s="91"/>
      <c r="J55" s="69" t="str">
        <f t="shared" si="4"/>
        <v/>
      </c>
      <c r="K55" s="221" t="str">
        <f t="shared" si="5"/>
        <v/>
      </c>
      <c r="L55" s="158" t="str">
        <f t="shared" si="11"/>
        <v/>
      </c>
      <c r="M55" s="76" t="str">
        <f t="shared" si="0"/>
        <v/>
      </c>
      <c r="N55" s="76">
        <f t="shared" si="1"/>
        <v>0</v>
      </c>
      <c r="O55" s="75">
        <f t="shared" si="6"/>
        <v>0</v>
      </c>
      <c r="P55" s="75">
        <f t="shared" si="2"/>
        <v>0</v>
      </c>
      <c r="Q55" s="76">
        <f t="shared" si="7"/>
        <v>0</v>
      </c>
      <c r="R55" s="76">
        <f t="shared" si="8"/>
        <v>0</v>
      </c>
      <c r="S55" s="226">
        <f t="shared" si="9"/>
        <v>0</v>
      </c>
      <c r="T55" s="76">
        <f t="shared" si="3"/>
        <v>0</v>
      </c>
    </row>
    <row r="56" spans="1:20" x14ac:dyDescent="0.2">
      <c r="A56" s="90"/>
      <c r="B56" s="225"/>
      <c r="C56" s="91"/>
      <c r="D56" s="218"/>
      <c r="E56" s="142"/>
      <c r="F56" s="143"/>
      <c r="G56" s="222"/>
      <c r="H56" s="70" t="str">
        <f t="shared" si="10"/>
        <v/>
      </c>
      <c r="I56" s="91"/>
      <c r="J56" s="69" t="str">
        <f t="shared" si="4"/>
        <v/>
      </c>
      <c r="K56" s="221" t="str">
        <f t="shared" si="5"/>
        <v/>
      </c>
      <c r="L56" s="158" t="str">
        <f t="shared" si="11"/>
        <v/>
      </c>
      <c r="M56" s="76" t="str">
        <f t="shared" si="0"/>
        <v/>
      </c>
      <c r="N56" s="76">
        <f t="shared" si="1"/>
        <v>0</v>
      </c>
      <c r="O56" s="75">
        <f t="shared" si="6"/>
        <v>0</v>
      </c>
      <c r="P56" s="75">
        <f t="shared" si="2"/>
        <v>0</v>
      </c>
      <c r="Q56" s="76">
        <f t="shared" si="7"/>
        <v>0</v>
      </c>
      <c r="R56" s="76">
        <f t="shared" si="8"/>
        <v>0</v>
      </c>
      <c r="S56" s="226">
        <f t="shared" si="9"/>
        <v>0</v>
      </c>
      <c r="T56" s="76">
        <f t="shared" si="3"/>
        <v>0</v>
      </c>
    </row>
    <row r="57" spans="1:20" x14ac:dyDescent="0.2">
      <c r="A57" s="90"/>
      <c r="B57" s="225"/>
      <c r="C57" s="91"/>
      <c r="D57" s="218"/>
      <c r="E57" s="142"/>
      <c r="F57" s="143"/>
      <c r="G57" s="222"/>
      <c r="H57" s="70" t="str">
        <f t="shared" si="10"/>
        <v/>
      </c>
      <c r="I57" s="91"/>
      <c r="J57" s="69" t="str">
        <f t="shared" si="4"/>
        <v/>
      </c>
      <c r="K57" s="221" t="str">
        <f t="shared" si="5"/>
        <v/>
      </c>
      <c r="L57" s="158" t="str">
        <f t="shared" si="11"/>
        <v/>
      </c>
      <c r="M57" s="76" t="str">
        <f t="shared" si="0"/>
        <v/>
      </c>
      <c r="N57" s="76">
        <f t="shared" si="1"/>
        <v>0</v>
      </c>
      <c r="O57" s="75">
        <f t="shared" si="6"/>
        <v>0</v>
      </c>
      <c r="P57" s="75">
        <f t="shared" si="2"/>
        <v>0</v>
      </c>
      <c r="Q57" s="76">
        <f t="shared" si="7"/>
        <v>0</v>
      </c>
      <c r="R57" s="76">
        <f t="shared" si="8"/>
        <v>0</v>
      </c>
      <c r="S57" s="226">
        <f t="shared" si="9"/>
        <v>0</v>
      </c>
      <c r="T57" s="76">
        <f t="shared" si="3"/>
        <v>0</v>
      </c>
    </row>
    <row r="58" spans="1:20" x14ac:dyDescent="0.2">
      <c r="A58" s="90"/>
      <c r="B58" s="225"/>
      <c r="C58" s="91"/>
      <c r="D58" s="218"/>
      <c r="E58" s="142"/>
      <c r="F58" s="143"/>
      <c r="G58" s="222"/>
      <c r="H58" s="70" t="str">
        <f t="shared" si="10"/>
        <v/>
      </c>
      <c r="I58" s="91"/>
      <c r="J58" s="69" t="str">
        <f t="shared" si="4"/>
        <v/>
      </c>
      <c r="K58" s="221" t="str">
        <f t="shared" si="5"/>
        <v/>
      </c>
      <c r="L58" s="158" t="str">
        <f t="shared" si="11"/>
        <v/>
      </c>
      <c r="M58" s="76" t="str">
        <f t="shared" si="0"/>
        <v/>
      </c>
      <c r="N58" s="76">
        <f t="shared" si="1"/>
        <v>0</v>
      </c>
      <c r="O58" s="75">
        <f t="shared" si="6"/>
        <v>0</v>
      </c>
      <c r="P58" s="75">
        <f t="shared" si="2"/>
        <v>0</v>
      </c>
      <c r="Q58" s="76">
        <f t="shared" si="7"/>
        <v>0</v>
      </c>
      <c r="R58" s="76">
        <f t="shared" si="8"/>
        <v>0</v>
      </c>
      <c r="S58" s="226">
        <f t="shared" si="9"/>
        <v>0</v>
      </c>
      <c r="T58" s="76">
        <f t="shared" si="3"/>
        <v>0</v>
      </c>
    </row>
    <row r="59" spans="1:20" x14ac:dyDescent="0.2">
      <c r="A59" s="90"/>
      <c r="B59" s="225"/>
      <c r="C59" s="91"/>
      <c r="D59" s="218"/>
      <c r="E59" s="142"/>
      <c r="F59" s="143"/>
      <c r="G59" s="222"/>
      <c r="H59" s="70" t="str">
        <f t="shared" si="10"/>
        <v/>
      </c>
      <c r="I59" s="91"/>
      <c r="J59" s="69" t="str">
        <f t="shared" si="4"/>
        <v/>
      </c>
      <c r="K59" s="221" t="str">
        <f t="shared" si="5"/>
        <v/>
      </c>
      <c r="L59" s="158" t="str">
        <f t="shared" si="11"/>
        <v/>
      </c>
      <c r="M59" s="76" t="str">
        <f t="shared" si="0"/>
        <v/>
      </c>
      <c r="N59" s="76">
        <f t="shared" si="1"/>
        <v>0</v>
      </c>
      <c r="O59" s="75">
        <f t="shared" si="6"/>
        <v>0</v>
      </c>
      <c r="P59" s="75">
        <f t="shared" si="2"/>
        <v>0</v>
      </c>
      <c r="Q59" s="76">
        <f t="shared" si="7"/>
        <v>0</v>
      </c>
      <c r="R59" s="76">
        <f t="shared" si="8"/>
        <v>0</v>
      </c>
      <c r="S59" s="226">
        <f t="shared" si="9"/>
        <v>0</v>
      </c>
      <c r="T59" s="76">
        <f t="shared" si="3"/>
        <v>0</v>
      </c>
    </row>
    <row r="60" spans="1:20" x14ac:dyDescent="0.2">
      <c r="A60" s="90"/>
      <c r="B60" s="225"/>
      <c r="C60" s="91"/>
      <c r="D60" s="218"/>
      <c r="E60" s="142"/>
      <c r="F60" s="143"/>
      <c r="G60" s="222"/>
      <c r="H60" s="70" t="str">
        <f t="shared" si="10"/>
        <v/>
      </c>
      <c r="I60" s="91"/>
      <c r="J60" s="69" t="str">
        <f t="shared" si="4"/>
        <v/>
      </c>
      <c r="K60" s="221" t="str">
        <f t="shared" si="5"/>
        <v/>
      </c>
      <c r="L60" s="158" t="str">
        <f t="shared" si="11"/>
        <v/>
      </c>
      <c r="M60" s="76" t="str">
        <f t="shared" si="0"/>
        <v/>
      </c>
      <c r="N60" s="76">
        <f t="shared" si="1"/>
        <v>0</v>
      </c>
      <c r="O60" s="75">
        <f t="shared" si="6"/>
        <v>0</v>
      </c>
      <c r="P60" s="75">
        <f t="shared" si="2"/>
        <v>0</v>
      </c>
      <c r="Q60" s="76">
        <f t="shared" si="7"/>
        <v>0</v>
      </c>
      <c r="R60" s="76">
        <f t="shared" si="8"/>
        <v>0</v>
      </c>
      <c r="S60" s="226">
        <f t="shared" si="9"/>
        <v>0</v>
      </c>
      <c r="T60" s="76">
        <f t="shared" si="3"/>
        <v>0</v>
      </c>
    </row>
    <row r="61" spans="1:20" x14ac:dyDescent="0.2">
      <c r="A61" s="90"/>
      <c r="B61" s="225"/>
      <c r="C61" s="91"/>
      <c r="D61" s="218"/>
      <c r="E61" s="142"/>
      <c r="F61" s="143"/>
      <c r="G61" s="222"/>
      <c r="H61" s="70" t="str">
        <f t="shared" si="10"/>
        <v/>
      </c>
      <c r="I61" s="91"/>
      <c r="J61" s="69" t="str">
        <f t="shared" si="4"/>
        <v/>
      </c>
      <c r="K61" s="221" t="str">
        <f t="shared" si="5"/>
        <v/>
      </c>
      <c r="L61" s="158" t="str">
        <f t="shared" si="11"/>
        <v/>
      </c>
      <c r="M61" s="76" t="str">
        <f t="shared" si="0"/>
        <v/>
      </c>
      <c r="N61" s="76">
        <f t="shared" si="1"/>
        <v>0</v>
      </c>
      <c r="O61" s="75">
        <f t="shared" si="6"/>
        <v>0</v>
      </c>
      <c r="P61" s="75">
        <f t="shared" si="2"/>
        <v>0</v>
      </c>
      <c r="Q61" s="76">
        <f t="shared" si="7"/>
        <v>0</v>
      </c>
      <c r="R61" s="76">
        <f t="shared" si="8"/>
        <v>0</v>
      </c>
      <c r="S61" s="226">
        <f t="shared" si="9"/>
        <v>0</v>
      </c>
      <c r="T61" s="76">
        <f t="shared" si="3"/>
        <v>0</v>
      </c>
    </row>
    <row r="62" spans="1:20" x14ac:dyDescent="0.2">
      <c r="A62" s="90"/>
      <c r="B62" s="225"/>
      <c r="C62" s="91"/>
      <c r="D62" s="218"/>
      <c r="E62" s="142"/>
      <c r="F62" s="143"/>
      <c r="G62" s="222"/>
      <c r="H62" s="70" t="str">
        <f t="shared" si="10"/>
        <v/>
      </c>
      <c r="I62" s="91"/>
      <c r="J62" s="69" t="str">
        <f t="shared" si="4"/>
        <v/>
      </c>
      <c r="K62" s="221" t="str">
        <f t="shared" si="5"/>
        <v/>
      </c>
      <c r="L62" s="158" t="str">
        <f t="shared" si="11"/>
        <v/>
      </c>
      <c r="M62" s="76" t="str">
        <f t="shared" si="0"/>
        <v/>
      </c>
      <c r="N62" s="76">
        <f t="shared" si="1"/>
        <v>0</v>
      </c>
      <c r="O62" s="75">
        <f t="shared" si="6"/>
        <v>0</v>
      </c>
      <c r="P62" s="75">
        <f t="shared" si="2"/>
        <v>0</v>
      </c>
      <c r="Q62" s="76">
        <f t="shared" si="7"/>
        <v>0</v>
      </c>
      <c r="R62" s="76">
        <f t="shared" si="8"/>
        <v>0</v>
      </c>
      <c r="S62" s="226">
        <f t="shared" si="9"/>
        <v>0</v>
      </c>
      <c r="T62" s="76">
        <f t="shared" si="3"/>
        <v>0</v>
      </c>
    </row>
    <row r="63" spans="1:20" x14ac:dyDescent="0.2">
      <c r="A63" s="90"/>
      <c r="B63" s="225"/>
      <c r="C63" s="91"/>
      <c r="D63" s="218"/>
      <c r="E63" s="142"/>
      <c r="F63" s="143"/>
      <c r="G63" s="222"/>
      <c r="H63" s="70" t="str">
        <f t="shared" si="10"/>
        <v/>
      </c>
      <c r="I63" s="91"/>
      <c r="J63" s="69" t="str">
        <f t="shared" si="4"/>
        <v/>
      </c>
      <c r="K63" s="221" t="str">
        <f t="shared" si="5"/>
        <v/>
      </c>
      <c r="L63" s="158" t="str">
        <f t="shared" si="11"/>
        <v/>
      </c>
      <c r="M63" s="76" t="str">
        <f t="shared" si="0"/>
        <v/>
      </c>
      <c r="N63" s="76">
        <f t="shared" si="1"/>
        <v>0</v>
      </c>
      <c r="O63" s="75">
        <f t="shared" si="6"/>
        <v>0</v>
      </c>
      <c r="P63" s="75">
        <f t="shared" si="2"/>
        <v>0</v>
      </c>
      <c r="Q63" s="76">
        <f t="shared" si="7"/>
        <v>0</v>
      </c>
      <c r="R63" s="76">
        <f t="shared" si="8"/>
        <v>0</v>
      </c>
      <c r="S63" s="226">
        <f t="shared" si="9"/>
        <v>0</v>
      </c>
      <c r="T63" s="76">
        <f t="shared" si="3"/>
        <v>0</v>
      </c>
    </row>
    <row r="64" spans="1:20" x14ac:dyDescent="0.2">
      <c r="A64" s="90"/>
      <c r="B64" s="225"/>
      <c r="C64" s="91"/>
      <c r="D64" s="218"/>
      <c r="E64" s="142"/>
      <c r="F64" s="143"/>
      <c r="G64" s="222"/>
      <c r="H64" s="70" t="str">
        <f t="shared" si="10"/>
        <v/>
      </c>
      <c r="I64" s="91"/>
      <c r="J64" s="69" t="str">
        <f t="shared" si="4"/>
        <v/>
      </c>
      <c r="K64" s="221" t="str">
        <f t="shared" si="5"/>
        <v/>
      </c>
      <c r="L64" s="158" t="str">
        <f t="shared" si="11"/>
        <v/>
      </c>
      <c r="M64" s="76" t="str">
        <f t="shared" si="0"/>
        <v/>
      </c>
      <c r="N64" s="76">
        <f t="shared" si="1"/>
        <v>0</v>
      </c>
      <c r="O64" s="75">
        <f t="shared" si="6"/>
        <v>0</v>
      </c>
      <c r="P64" s="75">
        <f t="shared" si="2"/>
        <v>0</v>
      </c>
      <c r="Q64" s="76">
        <f t="shared" si="7"/>
        <v>0</v>
      </c>
      <c r="R64" s="76">
        <f t="shared" si="8"/>
        <v>0</v>
      </c>
      <c r="S64" s="226">
        <f t="shared" si="9"/>
        <v>0</v>
      </c>
      <c r="T64" s="76">
        <f t="shared" si="3"/>
        <v>0</v>
      </c>
    </row>
    <row r="65" spans="1:20" x14ac:dyDescent="0.2">
      <c r="A65" s="90"/>
      <c r="B65" s="225"/>
      <c r="C65" s="91"/>
      <c r="D65" s="218"/>
      <c r="E65" s="142"/>
      <c r="F65" s="143"/>
      <c r="G65" s="222"/>
      <c r="H65" s="70" t="str">
        <f t="shared" si="10"/>
        <v/>
      </c>
      <c r="I65" s="91"/>
      <c r="J65" s="69" t="str">
        <f t="shared" si="4"/>
        <v/>
      </c>
      <c r="K65" s="221" t="str">
        <f t="shared" si="5"/>
        <v/>
      </c>
      <c r="L65" s="158" t="str">
        <f t="shared" si="11"/>
        <v/>
      </c>
      <c r="M65" s="76" t="str">
        <f t="shared" si="0"/>
        <v/>
      </c>
      <c r="N65" s="76">
        <f t="shared" si="1"/>
        <v>0</v>
      </c>
      <c r="O65" s="75">
        <f t="shared" si="6"/>
        <v>0</v>
      </c>
      <c r="P65" s="75">
        <f t="shared" si="2"/>
        <v>0</v>
      </c>
      <c r="Q65" s="76">
        <f t="shared" si="7"/>
        <v>0</v>
      </c>
      <c r="R65" s="76">
        <f t="shared" si="8"/>
        <v>0</v>
      </c>
      <c r="S65" s="226">
        <f t="shared" si="9"/>
        <v>0</v>
      </c>
      <c r="T65" s="76">
        <f t="shared" si="3"/>
        <v>0</v>
      </c>
    </row>
    <row r="66" spans="1:20" x14ac:dyDescent="0.2">
      <c r="A66" s="90"/>
      <c r="B66" s="225"/>
      <c r="C66" s="91"/>
      <c r="D66" s="218"/>
      <c r="E66" s="142"/>
      <c r="F66" s="143"/>
      <c r="G66" s="222"/>
      <c r="H66" s="70" t="str">
        <f t="shared" si="10"/>
        <v/>
      </c>
      <c r="I66" s="91"/>
      <c r="J66" s="69" t="str">
        <f t="shared" si="4"/>
        <v/>
      </c>
      <c r="K66" s="221" t="str">
        <f t="shared" si="5"/>
        <v/>
      </c>
      <c r="L66" s="158" t="str">
        <f t="shared" si="11"/>
        <v/>
      </c>
      <c r="M66" s="76" t="str">
        <f t="shared" si="0"/>
        <v/>
      </c>
      <c r="N66" s="76">
        <f t="shared" si="1"/>
        <v>0</v>
      </c>
      <c r="O66" s="75">
        <f t="shared" si="6"/>
        <v>0</v>
      </c>
      <c r="P66" s="75">
        <f t="shared" si="2"/>
        <v>0</v>
      </c>
      <c r="Q66" s="76">
        <f t="shared" si="7"/>
        <v>0</v>
      </c>
      <c r="R66" s="76">
        <f t="shared" si="8"/>
        <v>0</v>
      </c>
      <c r="S66" s="226">
        <f t="shared" si="9"/>
        <v>0</v>
      </c>
      <c r="T66" s="76">
        <f t="shared" si="3"/>
        <v>0</v>
      </c>
    </row>
    <row r="67" spans="1:20" x14ac:dyDescent="0.2">
      <c r="A67" s="90"/>
      <c r="B67" s="225"/>
      <c r="C67" s="91"/>
      <c r="D67" s="218"/>
      <c r="E67" s="142"/>
      <c r="F67" s="143"/>
      <c r="G67" s="222"/>
      <c r="H67" s="70" t="str">
        <f t="shared" si="10"/>
        <v/>
      </c>
      <c r="I67" s="91"/>
      <c r="J67" s="69" t="str">
        <f t="shared" si="4"/>
        <v/>
      </c>
      <c r="K67" s="221" t="str">
        <f t="shared" si="5"/>
        <v/>
      </c>
      <c r="L67" s="158" t="str">
        <f t="shared" si="11"/>
        <v/>
      </c>
      <c r="M67" s="76" t="str">
        <f t="shared" si="0"/>
        <v/>
      </c>
      <c r="N67" s="76">
        <f t="shared" si="1"/>
        <v>0</v>
      </c>
      <c r="O67" s="75">
        <f t="shared" si="6"/>
        <v>0</v>
      </c>
      <c r="P67" s="75">
        <f t="shared" si="2"/>
        <v>0</v>
      </c>
      <c r="Q67" s="76">
        <f t="shared" si="7"/>
        <v>0</v>
      </c>
      <c r="R67" s="76">
        <f t="shared" si="8"/>
        <v>0</v>
      </c>
      <c r="S67" s="226">
        <f t="shared" si="9"/>
        <v>0</v>
      </c>
      <c r="T67" s="76">
        <f t="shared" si="3"/>
        <v>0</v>
      </c>
    </row>
    <row r="68" spans="1:20" x14ac:dyDescent="0.2">
      <c r="A68" s="90"/>
      <c r="B68" s="225"/>
      <c r="C68" s="91"/>
      <c r="D68" s="218"/>
      <c r="E68" s="142"/>
      <c r="F68" s="143"/>
      <c r="G68" s="222"/>
      <c r="H68" s="70" t="str">
        <f t="shared" si="10"/>
        <v/>
      </c>
      <c r="I68" s="91"/>
      <c r="J68" s="69" t="str">
        <f t="shared" si="4"/>
        <v/>
      </c>
      <c r="K68" s="221" t="str">
        <f t="shared" si="5"/>
        <v/>
      </c>
      <c r="L68" s="158" t="str">
        <f t="shared" si="11"/>
        <v/>
      </c>
      <c r="M68" s="76" t="str">
        <f t="shared" si="0"/>
        <v/>
      </c>
      <c r="N68" s="76">
        <f t="shared" si="1"/>
        <v>0</v>
      </c>
      <c r="O68" s="75">
        <f t="shared" si="6"/>
        <v>0</v>
      </c>
      <c r="P68" s="75">
        <f t="shared" si="2"/>
        <v>0</v>
      </c>
      <c r="Q68" s="76">
        <f t="shared" si="7"/>
        <v>0</v>
      </c>
      <c r="R68" s="76">
        <f t="shared" si="8"/>
        <v>0</v>
      </c>
      <c r="S68" s="226">
        <f t="shared" si="9"/>
        <v>0</v>
      </c>
      <c r="T68" s="76">
        <f t="shared" si="3"/>
        <v>0</v>
      </c>
    </row>
    <row r="69" spans="1:20" x14ac:dyDescent="0.2">
      <c r="A69" s="90"/>
      <c r="B69" s="225"/>
      <c r="C69" s="91"/>
      <c r="D69" s="218"/>
      <c r="E69" s="142"/>
      <c r="F69" s="143"/>
      <c r="G69" s="222"/>
      <c r="H69" s="70" t="str">
        <f t="shared" si="10"/>
        <v/>
      </c>
      <c r="I69" s="91"/>
      <c r="J69" s="69" t="str">
        <f t="shared" si="4"/>
        <v/>
      </c>
      <c r="K69" s="221" t="str">
        <f t="shared" si="5"/>
        <v/>
      </c>
      <c r="L69" s="158" t="str">
        <f t="shared" si="11"/>
        <v/>
      </c>
      <c r="M69" s="76" t="str">
        <f t="shared" si="0"/>
        <v/>
      </c>
      <c r="N69" s="76">
        <f t="shared" si="1"/>
        <v>0</v>
      </c>
      <c r="O69" s="75">
        <f t="shared" si="6"/>
        <v>0</v>
      </c>
      <c r="P69" s="75">
        <f t="shared" si="2"/>
        <v>0</v>
      </c>
      <c r="Q69" s="76">
        <f t="shared" si="7"/>
        <v>0</v>
      </c>
      <c r="R69" s="76">
        <f t="shared" si="8"/>
        <v>0</v>
      </c>
      <c r="S69" s="226">
        <f t="shared" si="9"/>
        <v>0</v>
      </c>
      <c r="T69" s="76">
        <f t="shared" si="3"/>
        <v>0</v>
      </c>
    </row>
    <row r="70" spans="1:20" x14ac:dyDescent="0.2">
      <c r="A70" s="90"/>
      <c r="B70" s="225"/>
      <c r="C70" s="91"/>
      <c r="D70" s="218"/>
      <c r="E70" s="142"/>
      <c r="F70" s="143"/>
      <c r="G70" s="222"/>
      <c r="H70" s="70" t="str">
        <f t="shared" si="10"/>
        <v/>
      </c>
      <c r="I70" s="91"/>
      <c r="J70" s="69" t="str">
        <f t="shared" si="4"/>
        <v/>
      </c>
      <c r="K70" s="221" t="str">
        <f t="shared" si="5"/>
        <v/>
      </c>
      <c r="L70" s="158" t="str">
        <f t="shared" si="11"/>
        <v/>
      </c>
      <c r="M70" s="76" t="str">
        <f t="shared" si="0"/>
        <v/>
      </c>
      <c r="N70" s="76">
        <f t="shared" si="1"/>
        <v>0</v>
      </c>
      <c r="O70" s="75">
        <f t="shared" si="6"/>
        <v>0</v>
      </c>
      <c r="P70" s="75">
        <f t="shared" si="2"/>
        <v>0</v>
      </c>
      <c r="Q70" s="76">
        <f t="shared" si="7"/>
        <v>0</v>
      </c>
      <c r="R70" s="76">
        <f t="shared" si="8"/>
        <v>0</v>
      </c>
      <c r="S70" s="226">
        <f t="shared" si="9"/>
        <v>0</v>
      </c>
      <c r="T70" s="76">
        <f t="shared" si="3"/>
        <v>0</v>
      </c>
    </row>
    <row r="71" spans="1:20" x14ac:dyDescent="0.2">
      <c r="A71" s="90"/>
      <c r="B71" s="225"/>
      <c r="C71" s="91"/>
      <c r="D71" s="218"/>
      <c r="E71" s="142"/>
      <c r="F71" s="143"/>
      <c r="G71" s="222"/>
      <c r="H71" s="70" t="str">
        <f t="shared" si="10"/>
        <v/>
      </c>
      <c r="I71" s="91"/>
      <c r="J71" s="69" t="str">
        <f t="shared" si="4"/>
        <v/>
      </c>
      <c r="K71" s="221" t="str">
        <f t="shared" si="5"/>
        <v/>
      </c>
      <c r="L71" s="158" t="str">
        <f t="shared" si="11"/>
        <v/>
      </c>
      <c r="M71" s="76" t="str">
        <f t="shared" si="0"/>
        <v/>
      </c>
      <c r="N71" s="76">
        <f t="shared" si="1"/>
        <v>0</v>
      </c>
      <c r="O71" s="75">
        <f t="shared" si="6"/>
        <v>0</v>
      </c>
      <c r="P71" s="75">
        <f t="shared" si="2"/>
        <v>0</v>
      </c>
      <c r="Q71" s="76">
        <f t="shared" si="7"/>
        <v>0</v>
      </c>
      <c r="R71" s="76">
        <f t="shared" si="8"/>
        <v>0</v>
      </c>
      <c r="S71" s="226">
        <f t="shared" si="9"/>
        <v>0</v>
      </c>
      <c r="T71" s="76">
        <f t="shared" si="3"/>
        <v>0</v>
      </c>
    </row>
    <row r="72" spans="1:20" x14ac:dyDescent="0.2">
      <c r="A72" s="90"/>
      <c r="B72" s="225"/>
      <c r="C72" s="91"/>
      <c r="D72" s="218"/>
      <c r="E72" s="142"/>
      <c r="F72" s="143"/>
      <c r="G72" s="222"/>
      <c r="H72" s="70" t="str">
        <f t="shared" si="10"/>
        <v/>
      </c>
      <c r="I72" s="91"/>
      <c r="J72" s="69" t="str">
        <f t="shared" si="4"/>
        <v/>
      </c>
      <c r="K72" s="221" t="str">
        <f t="shared" si="5"/>
        <v/>
      </c>
      <c r="L72" s="158" t="str">
        <f t="shared" si="11"/>
        <v/>
      </c>
      <c r="M72" s="76" t="str">
        <f t="shared" ref="M72:M135" si="12">IF(C72&gt;0,IF(D72&gt;0,IF(J72&lt;=3470,$A$379,IF(J72&gt;=4340,$A$381,$A$380)),IF(E72&gt;0,IF(C72/E72&gt;=4340,$A$381,$T$7),"")),"")</f>
        <v/>
      </c>
      <c r="N72" s="76">
        <f t="shared" ref="N72:N135" si="13">IF(C72&gt;0,IF(D72&gt;0,IF(J72&gt;12350,1,0),IF(E72&gt;0,IF(C72/E72&gt;12350,1,0),0)),0)</f>
        <v>0</v>
      </c>
      <c r="O72" s="75">
        <f t="shared" si="6"/>
        <v>0</v>
      </c>
      <c r="P72" s="75">
        <f t="shared" ref="P72:P135" si="14">IF(AND(M72=$A$380,ISBLANK(G72)),1,0)</f>
        <v>0</v>
      </c>
      <c r="Q72" s="76">
        <f t="shared" si="7"/>
        <v>0</v>
      </c>
      <c r="R72" s="76">
        <f t="shared" si="8"/>
        <v>0</v>
      </c>
      <c r="S72" s="226">
        <f t="shared" si="9"/>
        <v>0</v>
      </c>
      <c r="T72" s="76">
        <f t="shared" ref="T72:T135" si="15">IF(AND(C72*MAX(D72:E72)&gt;0,M72&lt;&gt;$A$379,M72&lt;&gt;$A$380,M72&lt;&gt;$A$381),1,0)</f>
        <v>0</v>
      </c>
    </row>
    <row r="73" spans="1:20" x14ac:dyDescent="0.2">
      <c r="A73" s="90"/>
      <c r="B73" s="225"/>
      <c r="C73" s="91"/>
      <c r="D73" s="218"/>
      <c r="E73" s="142"/>
      <c r="F73" s="143"/>
      <c r="G73" s="222"/>
      <c r="H73" s="70" t="str">
        <f t="shared" si="10"/>
        <v/>
      </c>
      <c r="I73" s="91"/>
      <c r="J73" s="69" t="str">
        <f t="shared" ref="J73:J136" si="16">IF(C73*D73&gt;0,+C73/D73,"")</f>
        <v/>
      </c>
      <c r="K73" s="221" t="str">
        <f t="shared" ref="K73:K136" si="17">IF(C73*D73&gt;0,+E73*G73,"")</f>
        <v/>
      </c>
      <c r="L73" s="158" t="str">
        <f t="shared" si="11"/>
        <v/>
      </c>
      <c r="M73" s="76" t="str">
        <f t="shared" si="12"/>
        <v/>
      </c>
      <c r="N73" s="76">
        <f t="shared" si="13"/>
        <v>0</v>
      </c>
      <c r="O73" s="75">
        <f t="shared" ref="O73:O136" si="18">IF(F73&gt;E73,1,0)</f>
        <v>0</v>
      </c>
      <c r="P73" s="75">
        <f t="shared" si="14"/>
        <v>0</v>
      </c>
      <c r="Q73" s="76">
        <f t="shared" ref="Q73:Q136" si="19">IF(C73&gt;0,IF(OR(H73="",I73&gt;H73),1,0),0)</f>
        <v>0</v>
      </c>
      <c r="R73" s="76">
        <f t="shared" ref="R73:R136" si="20">IF(AND(F73&lt;1,I73&gt;0),1,0)</f>
        <v>0</v>
      </c>
      <c r="S73" s="226">
        <f t="shared" ref="S73:S136" si="21">IF(AND(ISBLANK(A73),ISBLANK(C73),ISBLANK(D73),ISBLANK(E73),ISBLANK(F73),ISBLANK(G73),ISBLANK(I73)),0,IF(ISBLANK(B73),1,0))</f>
        <v>0</v>
      </c>
      <c r="T73" s="76">
        <f t="shared" si="15"/>
        <v>0</v>
      </c>
    </row>
    <row r="74" spans="1:20" x14ac:dyDescent="0.2">
      <c r="A74" s="90"/>
      <c r="B74" s="225"/>
      <c r="C74" s="91"/>
      <c r="D74" s="218"/>
      <c r="E74" s="142"/>
      <c r="F74" s="143"/>
      <c r="G74" s="222"/>
      <c r="H74" s="70" t="str">
        <f t="shared" ref="H74:H137" si="22">IF($B$4="","",IF(C74*D74&gt;0,ROUND(+G74/5*$D$5*E74*D74,2),""))</f>
        <v/>
      </c>
      <c r="I74" s="91"/>
      <c r="J74" s="69" t="str">
        <f t="shared" si="16"/>
        <v/>
      </c>
      <c r="K74" s="221" t="str">
        <f t="shared" si="17"/>
        <v/>
      </c>
      <c r="L74" s="158" t="str">
        <f t="shared" ref="L74:L328" si="23">IF(C74&gt;0,IF(D74&gt;0,+E74*C74,C74)/$D$4*$D$5,"")</f>
        <v/>
      </c>
      <c r="M74" s="76" t="str">
        <f t="shared" si="12"/>
        <v/>
      </c>
      <c r="N74" s="76">
        <f t="shared" si="13"/>
        <v>0</v>
      </c>
      <c r="O74" s="75">
        <f t="shared" si="18"/>
        <v>0</v>
      </c>
      <c r="P74" s="75">
        <f t="shared" si="14"/>
        <v>0</v>
      </c>
      <c r="Q74" s="76">
        <f t="shared" si="19"/>
        <v>0</v>
      </c>
      <c r="R74" s="76">
        <f t="shared" si="20"/>
        <v>0</v>
      </c>
      <c r="S74" s="226">
        <f t="shared" si="21"/>
        <v>0</v>
      </c>
      <c r="T74" s="76">
        <f t="shared" si="15"/>
        <v>0</v>
      </c>
    </row>
    <row r="75" spans="1:20" x14ac:dyDescent="0.2">
      <c r="A75" s="90"/>
      <c r="B75" s="225"/>
      <c r="C75" s="91"/>
      <c r="D75" s="218"/>
      <c r="E75" s="142"/>
      <c r="F75" s="143"/>
      <c r="G75" s="222"/>
      <c r="H75" s="70" t="str">
        <f t="shared" si="22"/>
        <v/>
      </c>
      <c r="I75" s="91"/>
      <c r="J75" s="69" t="str">
        <f t="shared" si="16"/>
        <v/>
      </c>
      <c r="K75" s="221" t="str">
        <f t="shared" si="17"/>
        <v/>
      </c>
      <c r="L75" s="158" t="str">
        <f t="shared" si="23"/>
        <v/>
      </c>
      <c r="M75" s="76" t="str">
        <f t="shared" si="12"/>
        <v/>
      </c>
      <c r="N75" s="76">
        <f t="shared" si="13"/>
        <v>0</v>
      </c>
      <c r="O75" s="75">
        <f t="shared" si="18"/>
        <v>0</v>
      </c>
      <c r="P75" s="75">
        <f t="shared" si="14"/>
        <v>0</v>
      </c>
      <c r="Q75" s="76">
        <f t="shared" si="19"/>
        <v>0</v>
      </c>
      <c r="R75" s="76">
        <f t="shared" si="20"/>
        <v>0</v>
      </c>
      <c r="S75" s="226">
        <f t="shared" si="21"/>
        <v>0</v>
      </c>
      <c r="T75" s="76">
        <f t="shared" si="15"/>
        <v>0</v>
      </c>
    </row>
    <row r="76" spans="1:20" x14ac:dyDescent="0.2">
      <c r="A76" s="90"/>
      <c r="B76" s="225"/>
      <c r="C76" s="91"/>
      <c r="D76" s="218"/>
      <c r="E76" s="142"/>
      <c r="F76" s="143"/>
      <c r="G76" s="222"/>
      <c r="H76" s="70" t="str">
        <f t="shared" si="22"/>
        <v/>
      </c>
      <c r="I76" s="91"/>
      <c r="J76" s="69" t="str">
        <f t="shared" si="16"/>
        <v/>
      </c>
      <c r="K76" s="221" t="str">
        <f t="shared" si="17"/>
        <v/>
      </c>
      <c r="L76" s="158" t="str">
        <f t="shared" si="23"/>
        <v/>
      </c>
      <c r="M76" s="76" t="str">
        <f t="shared" si="12"/>
        <v/>
      </c>
      <c r="N76" s="76">
        <f t="shared" si="13"/>
        <v>0</v>
      </c>
      <c r="O76" s="75">
        <f t="shared" si="18"/>
        <v>0</v>
      </c>
      <c r="P76" s="75">
        <f t="shared" si="14"/>
        <v>0</v>
      </c>
      <c r="Q76" s="76">
        <f t="shared" si="19"/>
        <v>0</v>
      </c>
      <c r="R76" s="76">
        <f t="shared" si="20"/>
        <v>0</v>
      </c>
      <c r="S76" s="226">
        <f t="shared" si="21"/>
        <v>0</v>
      </c>
      <c r="T76" s="76">
        <f t="shared" si="15"/>
        <v>0</v>
      </c>
    </row>
    <row r="77" spans="1:20" x14ac:dyDescent="0.2">
      <c r="A77" s="90"/>
      <c r="B77" s="225"/>
      <c r="C77" s="91"/>
      <c r="D77" s="218"/>
      <c r="E77" s="142"/>
      <c r="F77" s="143"/>
      <c r="G77" s="222"/>
      <c r="H77" s="70" t="str">
        <f t="shared" si="22"/>
        <v/>
      </c>
      <c r="I77" s="91"/>
      <c r="J77" s="69" t="str">
        <f t="shared" si="16"/>
        <v/>
      </c>
      <c r="K77" s="221" t="str">
        <f t="shared" si="17"/>
        <v/>
      </c>
      <c r="L77" s="158" t="str">
        <f t="shared" si="23"/>
        <v/>
      </c>
      <c r="M77" s="76" t="str">
        <f t="shared" si="12"/>
        <v/>
      </c>
      <c r="N77" s="76">
        <f t="shared" si="13"/>
        <v>0</v>
      </c>
      <c r="O77" s="75">
        <f t="shared" si="18"/>
        <v>0</v>
      </c>
      <c r="P77" s="75">
        <f t="shared" si="14"/>
        <v>0</v>
      </c>
      <c r="Q77" s="76">
        <f t="shared" si="19"/>
        <v>0</v>
      </c>
      <c r="R77" s="76">
        <f t="shared" si="20"/>
        <v>0</v>
      </c>
      <c r="S77" s="226">
        <f t="shared" si="21"/>
        <v>0</v>
      </c>
      <c r="T77" s="76">
        <f t="shared" si="15"/>
        <v>0</v>
      </c>
    </row>
    <row r="78" spans="1:20" x14ac:dyDescent="0.2">
      <c r="A78" s="90"/>
      <c r="B78" s="225"/>
      <c r="C78" s="91"/>
      <c r="D78" s="218"/>
      <c r="E78" s="142"/>
      <c r="F78" s="143"/>
      <c r="G78" s="222"/>
      <c r="H78" s="70" t="str">
        <f t="shared" si="22"/>
        <v/>
      </c>
      <c r="I78" s="91"/>
      <c r="J78" s="69" t="str">
        <f t="shared" si="16"/>
        <v/>
      </c>
      <c r="K78" s="221" t="str">
        <f t="shared" si="17"/>
        <v/>
      </c>
      <c r="L78" s="158" t="str">
        <f t="shared" si="23"/>
        <v/>
      </c>
      <c r="M78" s="76" t="str">
        <f t="shared" si="12"/>
        <v/>
      </c>
      <c r="N78" s="76">
        <f t="shared" si="13"/>
        <v>0</v>
      </c>
      <c r="O78" s="75">
        <f t="shared" si="18"/>
        <v>0</v>
      </c>
      <c r="P78" s="75">
        <f t="shared" si="14"/>
        <v>0</v>
      </c>
      <c r="Q78" s="76">
        <f t="shared" si="19"/>
        <v>0</v>
      </c>
      <c r="R78" s="76">
        <f t="shared" si="20"/>
        <v>0</v>
      </c>
      <c r="S78" s="226">
        <f t="shared" si="21"/>
        <v>0</v>
      </c>
      <c r="T78" s="76">
        <f t="shared" si="15"/>
        <v>0</v>
      </c>
    </row>
    <row r="79" spans="1:20" x14ac:dyDescent="0.2">
      <c r="A79" s="90"/>
      <c r="B79" s="225"/>
      <c r="C79" s="91"/>
      <c r="D79" s="218"/>
      <c r="E79" s="142"/>
      <c r="F79" s="143"/>
      <c r="G79" s="222"/>
      <c r="H79" s="70" t="str">
        <f t="shared" si="22"/>
        <v/>
      </c>
      <c r="I79" s="91"/>
      <c r="J79" s="69" t="str">
        <f t="shared" si="16"/>
        <v/>
      </c>
      <c r="K79" s="221" t="str">
        <f t="shared" si="17"/>
        <v/>
      </c>
      <c r="L79" s="158" t="str">
        <f t="shared" si="23"/>
        <v/>
      </c>
      <c r="M79" s="76" t="str">
        <f t="shared" si="12"/>
        <v/>
      </c>
      <c r="N79" s="76">
        <f t="shared" si="13"/>
        <v>0</v>
      </c>
      <c r="O79" s="75">
        <f t="shared" si="18"/>
        <v>0</v>
      </c>
      <c r="P79" s="75">
        <f t="shared" si="14"/>
        <v>0</v>
      </c>
      <c r="Q79" s="76">
        <f t="shared" si="19"/>
        <v>0</v>
      </c>
      <c r="R79" s="76">
        <f t="shared" si="20"/>
        <v>0</v>
      </c>
      <c r="S79" s="226">
        <f t="shared" si="21"/>
        <v>0</v>
      </c>
      <c r="T79" s="76">
        <f t="shared" si="15"/>
        <v>0</v>
      </c>
    </row>
    <row r="80" spans="1:20" x14ac:dyDescent="0.2">
      <c r="A80" s="90"/>
      <c r="B80" s="225"/>
      <c r="C80" s="91"/>
      <c r="D80" s="218"/>
      <c r="E80" s="142"/>
      <c r="F80" s="143"/>
      <c r="G80" s="222"/>
      <c r="H80" s="70" t="str">
        <f t="shared" si="22"/>
        <v/>
      </c>
      <c r="I80" s="91"/>
      <c r="J80" s="69" t="str">
        <f t="shared" si="16"/>
        <v/>
      </c>
      <c r="K80" s="221" t="str">
        <f t="shared" si="17"/>
        <v/>
      </c>
      <c r="L80" s="158" t="str">
        <f t="shared" si="23"/>
        <v/>
      </c>
      <c r="M80" s="76" t="str">
        <f t="shared" si="12"/>
        <v/>
      </c>
      <c r="N80" s="76">
        <f t="shared" si="13"/>
        <v>0</v>
      </c>
      <c r="O80" s="75">
        <f t="shared" si="18"/>
        <v>0</v>
      </c>
      <c r="P80" s="75">
        <f t="shared" si="14"/>
        <v>0</v>
      </c>
      <c r="Q80" s="76">
        <f t="shared" si="19"/>
        <v>0</v>
      </c>
      <c r="R80" s="76">
        <f t="shared" si="20"/>
        <v>0</v>
      </c>
      <c r="S80" s="226">
        <f t="shared" si="21"/>
        <v>0</v>
      </c>
      <c r="T80" s="76">
        <f t="shared" si="15"/>
        <v>0</v>
      </c>
    </row>
    <row r="81" spans="1:20" x14ac:dyDescent="0.2">
      <c r="A81" s="90"/>
      <c r="B81" s="225"/>
      <c r="C81" s="91"/>
      <c r="D81" s="218"/>
      <c r="E81" s="142"/>
      <c r="F81" s="143"/>
      <c r="G81" s="222"/>
      <c r="H81" s="70" t="str">
        <f t="shared" si="22"/>
        <v/>
      </c>
      <c r="I81" s="91"/>
      <c r="J81" s="69" t="str">
        <f t="shared" si="16"/>
        <v/>
      </c>
      <c r="K81" s="221" t="str">
        <f t="shared" si="17"/>
        <v/>
      </c>
      <c r="L81" s="158" t="str">
        <f t="shared" si="23"/>
        <v/>
      </c>
      <c r="M81" s="76" t="str">
        <f t="shared" si="12"/>
        <v/>
      </c>
      <c r="N81" s="76">
        <f t="shared" si="13"/>
        <v>0</v>
      </c>
      <c r="O81" s="75">
        <f t="shared" si="18"/>
        <v>0</v>
      </c>
      <c r="P81" s="75">
        <f t="shared" si="14"/>
        <v>0</v>
      </c>
      <c r="Q81" s="76">
        <f t="shared" si="19"/>
        <v>0</v>
      </c>
      <c r="R81" s="76">
        <f t="shared" si="20"/>
        <v>0</v>
      </c>
      <c r="S81" s="226">
        <f t="shared" si="21"/>
        <v>0</v>
      </c>
      <c r="T81" s="76">
        <f t="shared" si="15"/>
        <v>0</v>
      </c>
    </row>
    <row r="82" spans="1:20" x14ac:dyDescent="0.2">
      <c r="A82" s="90"/>
      <c r="B82" s="225"/>
      <c r="C82" s="91"/>
      <c r="D82" s="218"/>
      <c r="E82" s="142"/>
      <c r="F82" s="143"/>
      <c r="G82" s="222"/>
      <c r="H82" s="70" t="str">
        <f t="shared" si="22"/>
        <v/>
      </c>
      <c r="I82" s="91"/>
      <c r="J82" s="69" t="str">
        <f t="shared" si="16"/>
        <v/>
      </c>
      <c r="K82" s="221" t="str">
        <f t="shared" si="17"/>
        <v/>
      </c>
      <c r="L82" s="158" t="str">
        <f t="shared" si="23"/>
        <v/>
      </c>
      <c r="M82" s="76" t="str">
        <f t="shared" si="12"/>
        <v/>
      </c>
      <c r="N82" s="76">
        <f t="shared" si="13"/>
        <v>0</v>
      </c>
      <c r="O82" s="75">
        <f t="shared" si="18"/>
        <v>0</v>
      </c>
      <c r="P82" s="75">
        <f t="shared" si="14"/>
        <v>0</v>
      </c>
      <c r="Q82" s="76">
        <f t="shared" si="19"/>
        <v>0</v>
      </c>
      <c r="R82" s="76">
        <f t="shared" si="20"/>
        <v>0</v>
      </c>
      <c r="S82" s="226">
        <f t="shared" si="21"/>
        <v>0</v>
      </c>
      <c r="T82" s="76">
        <f t="shared" si="15"/>
        <v>0</v>
      </c>
    </row>
    <row r="83" spans="1:20" x14ac:dyDescent="0.2">
      <c r="A83" s="90"/>
      <c r="B83" s="225"/>
      <c r="C83" s="91"/>
      <c r="D83" s="218"/>
      <c r="E83" s="142"/>
      <c r="F83" s="143"/>
      <c r="G83" s="222"/>
      <c r="H83" s="70" t="str">
        <f t="shared" si="22"/>
        <v/>
      </c>
      <c r="I83" s="91"/>
      <c r="J83" s="69" t="str">
        <f t="shared" si="16"/>
        <v/>
      </c>
      <c r="K83" s="221" t="str">
        <f t="shared" si="17"/>
        <v/>
      </c>
      <c r="L83" s="158" t="str">
        <f t="shared" si="23"/>
        <v/>
      </c>
      <c r="M83" s="76" t="str">
        <f t="shared" si="12"/>
        <v/>
      </c>
      <c r="N83" s="76">
        <f t="shared" si="13"/>
        <v>0</v>
      </c>
      <c r="O83" s="75">
        <f t="shared" si="18"/>
        <v>0</v>
      </c>
      <c r="P83" s="75">
        <f t="shared" si="14"/>
        <v>0</v>
      </c>
      <c r="Q83" s="76">
        <f t="shared" si="19"/>
        <v>0</v>
      </c>
      <c r="R83" s="76">
        <f t="shared" si="20"/>
        <v>0</v>
      </c>
      <c r="S83" s="226">
        <f t="shared" si="21"/>
        <v>0</v>
      </c>
      <c r="T83" s="76">
        <f t="shared" si="15"/>
        <v>0</v>
      </c>
    </row>
    <row r="84" spans="1:20" x14ac:dyDescent="0.2">
      <c r="A84" s="90"/>
      <c r="B84" s="225"/>
      <c r="C84" s="91"/>
      <c r="D84" s="218"/>
      <c r="E84" s="142"/>
      <c r="F84" s="143"/>
      <c r="G84" s="222"/>
      <c r="H84" s="70" t="str">
        <f t="shared" si="22"/>
        <v/>
      </c>
      <c r="I84" s="91"/>
      <c r="J84" s="69" t="str">
        <f t="shared" si="16"/>
        <v/>
      </c>
      <c r="K84" s="221" t="str">
        <f t="shared" si="17"/>
        <v/>
      </c>
      <c r="L84" s="158" t="str">
        <f t="shared" si="23"/>
        <v/>
      </c>
      <c r="M84" s="76" t="str">
        <f t="shared" si="12"/>
        <v/>
      </c>
      <c r="N84" s="76">
        <f t="shared" si="13"/>
        <v>0</v>
      </c>
      <c r="O84" s="75">
        <f t="shared" si="18"/>
        <v>0</v>
      </c>
      <c r="P84" s="75">
        <f t="shared" si="14"/>
        <v>0</v>
      </c>
      <c r="Q84" s="76">
        <f t="shared" si="19"/>
        <v>0</v>
      </c>
      <c r="R84" s="76">
        <f t="shared" si="20"/>
        <v>0</v>
      </c>
      <c r="S84" s="226">
        <f t="shared" si="21"/>
        <v>0</v>
      </c>
      <c r="T84" s="76">
        <f t="shared" si="15"/>
        <v>0</v>
      </c>
    </row>
    <row r="85" spans="1:20" x14ac:dyDescent="0.2">
      <c r="A85" s="90"/>
      <c r="B85" s="225"/>
      <c r="C85" s="91"/>
      <c r="D85" s="218"/>
      <c r="E85" s="142"/>
      <c r="F85" s="143"/>
      <c r="G85" s="222"/>
      <c r="H85" s="70" t="str">
        <f t="shared" si="22"/>
        <v/>
      </c>
      <c r="I85" s="91"/>
      <c r="J85" s="69" t="str">
        <f t="shared" si="16"/>
        <v/>
      </c>
      <c r="K85" s="221" t="str">
        <f t="shared" si="17"/>
        <v/>
      </c>
      <c r="L85" s="158" t="str">
        <f t="shared" si="23"/>
        <v/>
      </c>
      <c r="M85" s="76" t="str">
        <f t="shared" si="12"/>
        <v/>
      </c>
      <c r="N85" s="76">
        <f t="shared" si="13"/>
        <v>0</v>
      </c>
      <c r="O85" s="75">
        <f t="shared" si="18"/>
        <v>0</v>
      </c>
      <c r="P85" s="75">
        <f t="shared" si="14"/>
        <v>0</v>
      </c>
      <c r="Q85" s="76">
        <f t="shared" si="19"/>
        <v>0</v>
      </c>
      <c r="R85" s="76">
        <f t="shared" si="20"/>
        <v>0</v>
      </c>
      <c r="S85" s="226">
        <f t="shared" si="21"/>
        <v>0</v>
      </c>
      <c r="T85" s="76">
        <f t="shared" si="15"/>
        <v>0</v>
      </c>
    </row>
    <row r="86" spans="1:20" x14ac:dyDescent="0.2">
      <c r="A86" s="90"/>
      <c r="B86" s="225"/>
      <c r="C86" s="91"/>
      <c r="D86" s="218"/>
      <c r="E86" s="142"/>
      <c r="F86" s="143"/>
      <c r="G86" s="222"/>
      <c r="H86" s="70" t="str">
        <f t="shared" si="22"/>
        <v/>
      </c>
      <c r="I86" s="91"/>
      <c r="J86" s="69" t="str">
        <f t="shared" si="16"/>
        <v/>
      </c>
      <c r="K86" s="221" t="str">
        <f t="shared" si="17"/>
        <v/>
      </c>
      <c r="L86" s="158" t="str">
        <f t="shared" si="23"/>
        <v/>
      </c>
      <c r="M86" s="76" t="str">
        <f t="shared" si="12"/>
        <v/>
      </c>
      <c r="N86" s="76">
        <f t="shared" si="13"/>
        <v>0</v>
      </c>
      <c r="O86" s="75">
        <f t="shared" si="18"/>
        <v>0</v>
      </c>
      <c r="P86" s="75">
        <f t="shared" si="14"/>
        <v>0</v>
      </c>
      <c r="Q86" s="76">
        <f t="shared" si="19"/>
        <v>0</v>
      </c>
      <c r="R86" s="76">
        <f t="shared" si="20"/>
        <v>0</v>
      </c>
      <c r="S86" s="226">
        <f t="shared" si="21"/>
        <v>0</v>
      </c>
      <c r="T86" s="76">
        <f t="shared" si="15"/>
        <v>0</v>
      </c>
    </row>
    <row r="87" spans="1:20" x14ac:dyDescent="0.2">
      <c r="A87" s="90"/>
      <c r="B87" s="225"/>
      <c r="C87" s="91"/>
      <c r="D87" s="218"/>
      <c r="E87" s="142"/>
      <c r="F87" s="143"/>
      <c r="G87" s="222"/>
      <c r="H87" s="70" t="str">
        <f t="shared" si="22"/>
        <v/>
      </c>
      <c r="I87" s="91"/>
      <c r="J87" s="69" t="str">
        <f t="shared" si="16"/>
        <v/>
      </c>
      <c r="K87" s="221" t="str">
        <f t="shared" si="17"/>
        <v/>
      </c>
      <c r="L87" s="158" t="str">
        <f t="shared" si="23"/>
        <v/>
      </c>
      <c r="M87" s="76" t="str">
        <f t="shared" si="12"/>
        <v/>
      </c>
      <c r="N87" s="76">
        <f t="shared" si="13"/>
        <v>0</v>
      </c>
      <c r="O87" s="75">
        <f t="shared" si="18"/>
        <v>0</v>
      </c>
      <c r="P87" s="75">
        <f t="shared" si="14"/>
        <v>0</v>
      </c>
      <c r="Q87" s="76">
        <f t="shared" si="19"/>
        <v>0</v>
      </c>
      <c r="R87" s="76">
        <f t="shared" si="20"/>
        <v>0</v>
      </c>
      <c r="S87" s="226">
        <f t="shared" si="21"/>
        <v>0</v>
      </c>
      <c r="T87" s="76">
        <f t="shared" si="15"/>
        <v>0</v>
      </c>
    </row>
    <row r="88" spans="1:20" x14ac:dyDescent="0.2">
      <c r="A88" s="90"/>
      <c r="B88" s="225"/>
      <c r="C88" s="91"/>
      <c r="D88" s="218"/>
      <c r="E88" s="142"/>
      <c r="F88" s="143"/>
      <c r="G88" s="222"/>
      <c r="H88" s="70" t="str">
        <f t="shared" si="22"/>
        <v/>
      </c>
      <c r="I88" s="91"/>
      <c r="J88" s="69" t="str">
        <f t="shared" si="16"/>
        <v/>
      </c>
      <c r="K88" s="221" t="str">
        <f t="shared" si="17"/>
        <v/>
      </c>
      <c r="L88" s="158" t="str">
        <f t="shared" si="23"/>
        <v/>
      </c>
      <c r="M88" s="76" t="str">
        <f t="shared" si="12"/>
        <v/>
      </c>
      <c r="N88" s="76">
        <f t="shared" si="13"/>
        <v>0</v>
      </c>
      <c r="O88" s="75">
        <f t="shared" si="18"/>
        <v>0</v>
      </c>
      <c r="P88" s="75">
        <f t="shared" si="14"/>
        <v>0</v>
      </c>
      <c r="Q88" s="76">
        <f t="shared" si="19"/>
        <v>0</v>
      </c>
      <c r="R88" s="76">
        <f t="shared" si="20"/>
        <v>0</v>
      </c>
      <c r="S88" s="226">
        <f t="shared" si="21"/>
        <v>0</v>
      </c>
      <c r="T88" s="76">
        <f t="shared" si="15"/>
        <v>0</v>
      </c>
    </row>
    <row r="89" spans="1:20" x14ac:dyDescent="0.2">
      <c r="A89" s="90"/>
      <c r="B89" s="225"/>
      <c r="C89" s="91"/>
      <c r="D89" s="218"/>
      <c r="E89" s="142"/>
      <c r="F89" s="143"/>
      <c r="G89" s="222"/>
      <c r="H89" s="70" t="str">
        <f t="shared" si="22"/>
        <v/>
      </c>
      <c r="I89" s="91"/>
      <c r="J89" s="69" t="str">
        <f t="shared" si="16"/>
        <v/>
      </c>
      <c r="K89" s="221" t="str">
        <f t="shared" si="17"/>
        <v/>
      </c>
      <c r="L89" s="158" t="str">
        <f t="shared" si="23"/>
        <v/>
      </c>
      <c r="M89" s="76" t="str">
        <f t="shared" si="12"/>
        <v/>
      </c>
      <c r="N89" s="76">
        <f t="shared" si="13"/>
        <v>0</v>
      </c>
      <c r="O89" s="75">
        <f t="shared" si="18"/>
        <v>0</v>
      </c>
      <c r="P89" s="75">
        <f t="shared" si="14"/>
        <v>0</v>
      </c>
      <c r="Q89" s="76">
        <f t="shared" si="19"/>
        <v>0</v>
      </c>
      <c r="R89" s="76">
        <f t="shared" si="20"/>
        <v>0</v>
      </c>
      <c r="S89" s="226">
        <f t="shared" si="21"/>
        <v>0</v>
      </c>
      <c r="T89" s="76">
        <f t="shared" si="15"/>
        <v>0</v>
      </c>
    </row>
    <row r="90" spans="1:20" x14ac:dyDescent="0.2">
      <c r="A90" s="90"/>
      <c r="B90" s="225"/>
      <c r="C90" s="91"/>
      <c r="D90" s="218"/>
      <c r="E90" s="142"/>
      <c r="F90" s="143"/>
      <c r="G90" s="222"/>
      <c r="H90" s="70" t="str">
        <f t="shared" si="22"/>
        <v/>
      </c>
      <c r="I90" s="91"/>
      <c r="J90" s="69" t="str">
        <f t="shared" si="16"/>
        <v/>
      </c>
      <c r="K90" s="221" t="str">
        <f t="shared" si="17"/>
        <v/>
      </c>
      <c r="L90" s="158" t="str">
        <f t="shared" si="23"/>
        <v/>
      </c>
      <c r="M90" s="76" t="str">
        <f t="shared" si="12"/>
        <v/>
      </c>
      <c r="N90" s="76">
        <f t="shared" si="13"/>
        <v>0</v>
      </c>
      <c r="O90" s="75">
        <f t="shared" si="18"/>
        <v>0</v>
      </c>
      <c r="P90" s="75">
        <f t="shared" si="14"/>
        <v>0</v>
      </c>
      <c r="Q90" s="76">
        <f t="shared" si="19"/>
        <v>0</v>
      </c>
      <c r="R90" s="76">
        <f t="shared" si="20"/>
        <v>0</v>
      </c>
      <c r="S90" s="226">
        <f t="shared" si="21"/>
        <v>0</v>
      </c>
      <c r="T90" s="76">
        <f t="shared" si="15"/>
        <v>0</v>
      </c>
    </row>
    <row r="91" spans="1:20" x14ac:dyDescent="0.2">
      <c r="A91" s="90"/>
      <c r="B91" s="225"/>
      <c r="C91" s="91"/>
      <c r="D91" s="218"/>
      <c r="E91" s="142"/>
      <c r="F91" s="143"/>
      <c r="G91" s="222"/>
      <c r="H91" s="70" t="str">
        <f t="shared" si="22"/>
        <v/>
      </c>
      <c r="I91" s="91"/>
      <c r="J91" s="69" t="str">
        <f t="shared" si="16"/>
        <v/>
      </c>
      <c r="K91" s="221" t="str">
        <f t="shared" si="17"/>
        <v/>
      </c>
      <c r="L91" s="158" t="str">
        <f t="shared" si="23"/>
        <v/>
      </c>
      <c r="M91" s="76" t="str">
        <f t="shared" si="12"/>
        <v/>
      </c>
      <c r="N91" s="76">
        <f t="shared" si="13"/>
        <v>0</v>
      </c>
      <c r="O91" s="75">
        <f t="shared" si="18"/>
        <v>0</v>
      </c>
      <c r="P91" s="75">
        <f t="shared" si="14"/>
        <v>0</v>
      </c>
      <c r="Q91" s="76">
        <f t="shared" si="19"/>
        <v>0</v>
      </c>
      <c r="R91" s="76">
        <f t="shared" si="20"/>
        <v>0</v>
      </c>
      <c r="S91" s="226">
        <f t="shared" si="21"/>
        <v>0</v>
      </c>
      <c r="T91" s="76">
        <f t="shared" si="15"/>
        <v>0</v>
      </c>
    </row>
    <row r="92" spans="1:20" x14ac:dyDescent="0.2">
      <c r="A92" s="90"/>
      <c r="B92" s="225"/>
      <c r="C92" s="91"/>
      <c r="D92" s="218"/>
      <c r="E92" s="142"/>
      <c r="F92" s="143"/>
      <c r="G92" s="222"/>
      <c r="H92" s="70" t="str">
        <f t="shared" si="22"/>
        <v/>
      </c>
      <c r="I92" s="91"/>
      <c r="J92" s="69" t="str">
        <f t="shared" si="16"/>
        <v/>
      </c>
      <c r="K92" s="221" t="str">
        <f t="shared" si="17"/>
        <v/>
      </c>
      <c r="L92" s="158" t="str">
        <f t="shared" si="23"/>
        <v/>
      </c>
      <c r="M92" s="76" t="str">
        <f t="shared" si="12"/>
        <v/>
      </c>
      <c r="N92" s="76">
        <f t="shared" si="13"/>
        <v>0</v>
      </c>
      <c r="O92" s="75">
        <f t="shared" si="18"/>
        <v>0</v>
      </c>
      <c r="P92" s="75">
        <f t="shared" si="14"/>
        <v>0</v>
      </c>
      <c r="Q92" s="76">
        <f t="shared" si="19"/>
        <v>0</v>
      </c>
      <c r="R92" s="76">
        <f t="shared" si="20"/>
        <v>0</v>
      </c>
      <c r="S92" s="226">
        <f t="shared" si="21"/>
        <v>0</v>
      </c>
      <c r="T92" s="76">
        <f t="shared" si="15"/>
        <v>0</v>
      </c>
    </row>
    <row r="93" spans="1:20" x14ac:dyDescent="0.2">
      <c r="A93" s="90"/>
      <c r="B93" s="225"/>
      <c r="C93" s="91"/>
      <c r="D93" s="218"/>
      <c r="E93" s="142"/>
      <c r="F93" s="143"/>
      <c r="G93" s="222"/>
      <c r="H93" s="70" t="str">
        <f t="shared" si="22"/>
        <v/>
      </c>
      <c r="I93" s="91"/>
      <c r="J93" s="69" t="str">
        <f t="shared" si="16"/>
        <v/>
      </c>
      <c r="K93" s="221" t="str">
        <f t="shared" si="17"/>
        <v/>
      </c>
      <c r="L93" s="158" t="str">
        <f t="shared" si="23"/>
        <v/>
      </c>
      <c r="M93" s="76" t="str">
        <f t="shared" si="12"/>
        <v/>
      </c>
      <c r="N93" s="76">
        <f t="shared" si="13"/>
        <v>0</v>
      </c>
      <c r="O93" s="75">
        <f t="shared" si="18"/>
        <v>0</v>
      </c>
      <c r="P93" s="75">
        <f t="shared" si="14"/>
        <v>0</v>
      </c>
      <c r="Q93" s="76">
        <f t="shared" si="19"/>
        <v>0</v>
      </c>
      <c r="R93" s="76">
        <f t="shared" si="20"/>
        <v>0</v>
      </c>
      <c r="S93" s="226">
        <f t="shared" si="21"/>
        <v>0</v>
      </c>
      <c r="T93" s="76">
        <f t="shared" si="15"/>
        <v>0</v>
      </c>
    </row>
    <row r="94" spans="1:20" x14ac:dyDescent="0.2">
      <c r="A94" s="90"/>
      <c r="B94" s="225"/>
      <c r="C94" s="91"/>
      <c r="D94" s="218"/>
      <c r="E94" s="142"/>
      <c r="F94" s="143"/>
      <c r="G94" s="222"/>
      <c r="H94" s="70" t="str">
        <f t="shared" si="22"/>
        <v/>
      </c>
      <c r="I94" s="91"/>
      <c r="J94" s="69" t="str">
        <f t="shared" si="16"/>
        <v/>
      </c>
      <c r="K94" s="221" t="str">
        <f t="shared" si="17"/>
        <v/>
      </c>
      <c r="L94" s="158" t="str">
        <f t="shared" si="23"/>
        <v/>
      </c>
      <c r="M94" s="76" t="str">
        <f t="shared" si="12"/>
        <v/>
      </c>
      <c r="N94" s="76">
        <f t="shared" si="13"/>
        <v>0</v>
      </c>
      <c r="O94" s="75">
        <f t="shared" si="18"/>
        <v>0</v>
      </c>
      <c r="P94" s="75">
        <f t="shared" si="14"/>
        <v>0</v>
      </c>
      <c r="Q94" s="76">
        <f t="shared" si="19"/>
        <v>0</v>
      </c>
      <c r="R94" s="76">
        <f t="shared" si="20"/>
        <v>0</v>
      </c>
      <c r="S94" s="226">
        <f t="shared" si="21"/>
        <v>0</v>
      </c>
      <c r="T94" s="76">
        <f t="shared" si="15"/>
        <v>0</v>
      </c>
    </row>
    <row r="95" spans="1:20" x14ac:dyDescent="0.2">
      <c r="A95" s="90"/>
      <c r="B95" s="225"/>
      <c r="C95" s="91"/>
      <c r="D95" s="218"/>
      <c r="E95" s="142"/>
      <c r="F95" s="143"/>
      <c r="G95" s="222"/>
      <c r="H95" s="70" t="str">
        <f t="shared" si="22"/>
        <v/>
      </c>
      <c r="I95" s="91"/>
      <c r="J95" s="69" t="str">
        <f t="shared" si="16"/>
        <v/>
      </c>
      <c r="K95" s="221" t="str">
        <f t="shared" si="17"/>
        <v/>
      </c>
      <c r="L95" s="158" t="str">
        <f t="shared" si="23"/>
        <v/>
      </c>
      <c r="M95" s="76" t="str">
        <f t="shared" si="12"/>
        <v/>
      </c>
      <c r="N95" s="76">
        <f t="shared" si="13"/>
        <v>0</v>
      </c>
      <c r="O95" s="75">
        <f t="shared" si="18"/>
        <v>0</v>
      </c>
      <c r="P95" s="75">
        <f t="shared" si="14"/>
        <v>0</v>
      </c>
      <c r="Q95" s="76">
        <f t="shared" si="19"/>
        <v>0</v>
      </c>
      <c r="R95" s="76">
        <f t="shared" si="20"/>
        <v>0</v>
      </c>
      <c r="S95" s="226">
        <f t="shared" si="21"/>
        <v>0</v>
      </c>
      <c r="T95" s="76">
        <f t="shared" si="15"/>
        <v>0</v>
      </c>
    </row>
    <row r="96" spans="1:20" x14ac:dyDescent="0.2">
      <c r="A96" s="90"/>
      <c r="B96" s="225"/>
      <c r="C96" s="91"/>
      <c r="D96" s="218"/>
      <c r="E96" s="142"/>
      <c r="F96" s="143"/>
      <c r="G96" s="222"/>
      <c r="H96" s="70" t="str">
        <f t="shared" si="22"/>
        <v/>
      </c>
      <c r="I96" s="91"/>
      <c r="J96" s="69" t="str">
        <f t="shared" si="16"/>
        <v/>
      </c>
      <c r="K96" s="221" t="str">
        <f t="shared" si="17"/>
        <v/>
      </c>
      <c r="L96" s="158" t="str">
        <f t="shared" si="23"/>
        <v/>
      </c>
      <c r="M96" s="76" t="str">
        <f t="shared" si="12"/>
        <v/>
      </c>
      <c r="N96" s="76">
        <f t="shared" si="13"/>
        <v>0</v>
      </c>
      <c r="O96" s="75">
        <f t="shared" si="18"/>
        <v>0</v>
      </c>
      <c r="P96" s="75">
        <f t="shared" si="14"/>
        <v>0</v>
      </c>
      <c r="Q96" s="76">
        <f t="shared" si="19"/>
        <v>0</v>
      </c>
      <c r="R96" s="76">
        <f t="shared" si="20"/>
        <v>0</v>
      </c>
      <c r="S96" s="226">
        <f t="shared" si="21"/>
        <v>0</v>
      </c>
      <c r="T96" s="76">
        <f t="shared" si="15"/>
        <v>0</v>
      </c>
    </row>
    <row r="97" spans="1:20" x14ac:dyDescent="0.2">
      <c r="A97" s="90"/>
      <c r="B97" s="225"/>
      <c r="C97" s="91"/>
      <c r="D97" s="218"/>
      <c r="E97" s="142"/>
      <c r="F97" s="143"/>
      <c r="G97" s="222"/>
      <c r="H97" s="70" t="str">
        <f t="shared" si="22"/>
        <v/>
      </c>
      <c r="I97" s="91"/>
      <c r="J97" s="69" t="str">
        <f t="shared" si="16"/>
        <v/>
      </c>
      <c r="K97" s="221" t="str">
        <f t="shared" si="17"/>
        <v/>
      </c>
      <c r="L97" s="158" t="str">
        <f t="shared" si="23"/>
        <v/>
      </c>
      <c r="M97" s="76" t="str">
        <f t="shared" si="12"/>
        <v/>
      </c>
      <c r="N97" s="76">
        <f t="shared" si="13"/>
        <v>0</v>
      </c>
      <c r="O97" s="75">
        <f t="shared" si="18"/>
        <v>0</v>
      </c>
      <c r="P97" s="75">
        <f t="shared" si="14"/>
        <v>0</v>
      </c>
      <c r="Q97" s="76">
        <f t="shared" si="19"/>
        <v>0</v>
      </c>
      <c r="R97" s="76">
        <f t="shared" si="20"/>
        <v>0</v>
      </c>
      <c r="S97" s="226">
        <f t="shared" si="21"/>
        <v>0</v>
      </c>
      <c r="T97" s="76">
        <f t="shared" si="15"/>
        <v>0</v>
      </c>
    </row>
    <row r="98" spans="1:20" x14ac:dyDescent="0.2">
      <c r="A98" s="90"/>
      <c r="B98" s="225"/>
      <c r="C98" s="91"/>
      <c r="D98" s="218"/>
      <c r="E98" s="142"/>
      <c r="F98" s="143"/>
      <c r="G98" s="222"/>
      <c r="H98" s="70" t="str">
        <f t="shared" si="22"/>
        <v/>
      </c>
      <c r="I98" s="91"/>
      <c r="J98" s="69" t="str">
        <f t="shared" si="16"/>
        <v/>
      </c>
      <c r="K98" s="221" t="str">
        <f t="shared" si="17"/>
        <v/>
      </c>
      <c r="L98" s="158" t="str">
        <f t="shared" si="23"/>
        <v/>
      </c>
      <c r="M98" s="76" t="str">
        <f t="shared" si="12"/>
        <v/>
      </c>
      <c r="N98" s="76">
        <f t="shared" si="13"/>
        <v>0</v>
      </c>
      <c r="O98" s="75">
        <f t="shared" si="18"/>
        <v>0</v>
      </c>
      <c r="P98" s="75">
        <f t="shared" si="14"/>
        <v>0</v>
      </c>
      <c r="Q98" s="76">
        <f t="shared" si="19"/>
        <v>0</v>
      </c>
      <c r="R98" s="76">
        <f t="shared" si="20"/>
        <v>0</v>
      </c>
      <c r="S98" s="226">
        <f t="shared" si="21"/>
        <v>0</v>
      </c>
      <c r="T98" s="76">
        <f t="shared" si="15"/>
        <v>0</v>
      </c>
    </row>
    <row r="99" spans="1:20" x14ac:dyDescent="0.2">
      <c r="A99" s="90"/>
      <c r="B99" s="225"/>
      <c r="C99" s="91"/>
      <c r="D99" s="218"/>
      <c r="E99" s="142"/>
      <c r="F99" s="143"/>
      <c r="G99" s="222"/>
      <c r="H99" s="70" t="str">
        <f t="shared" si="22"/>
        <v/>
      </c>
      <c r="I99" s="91"/>
      <c r="J99" s="69" t="str">
        <f t="shared" si="16"/>
        <v/>
      </c>
      <c r="K99" s="221" t="str">
        <f t="shared" si="17"/>
        <v/>
      </c>
      <c r="L99" s="158" t="str">
        <f t="shared" si="23"/>
        <v/>
      </c>
      <c r="M99" s="76" t="str">
        <f t="shared" si="12"/>
        <v/>
      </c>
      <c r="N99" s="76">
        <f t="shared" si="13"/>
        <v>0</v>
      </c>
      <c r="O99" s="75">
        <f t="shared" si="18"/>
        <v>0</v>
      </c>
      <c r="P99" s="75">
        <f t="shared" si="14"/>
        <v>0</v>
      </c>
      <c r="Q99" s="76">
        <f t="shared" si="19"/>
        <v>0</v>
      </c>
      <c r="R99" s="76">
        <f t="shared" si="20"/>
        <v>0</v>
      </c>
      <c r="S99" s="226">
        <f t="shared" si="21"/>
        <v>0</v>
      </c>
      <c r="T99" s="76">
        <f t="shared" si="15"/>
        <v>0</v>
      </c>
    </row>
    <row r="100" spans="1:20" x14ac:dyDescent="0.2">
      <c r="A100" s="90"/>
      <c r="B100" s="225"/>
      <c r="C100" s="91"/>
      <c r="D100" s="218"/>
      <c r="E100" s="142"/>
      <c r="F100" s="143"/>
      <c r="G100" s="222"/>
      <c r="H100" s="70" t="str">
        <f t="shared" si="22"/>
        <v/>
      </c>
      <c r="I100" s="91"/>
      <c r="J100" s="69" t="str">
        <f t="shared" si="16"/>
        <v/>
      </c>
      <c r="K100" s="221" t="str">
        <f t="shared" si="17"/>
        <v/>
      </c>
      <c r="L100" s="158" t="str">
        <f t="shared" si="23"/>
        <v/>
      </c>
      <c r="M100" s="76" t="str">
        <f t="shared" si="12"/>
        <v/>
      </c>
      <c r="N100" s="76">
        <f t="shared" si="13"/>
        <v>0</v>
      </c>
      <c r="O100" s="75">
        <f t="shared" si="18"/>
        <v>0</v>
      </c>
      <c r="P100" s="75">
        <f t="shared" si="14"/>
        <v>0</v>
      </c>
      <c r="Q100" s="76">
        <f t="shared" si="19"/>
        <v>0</v>
      </c>
      <c r="R100" s="76">
        <f t="shared" si="20"/>
        <v>0</v>
      </c>
      <c r="S100" s="226">
        <f t="shared" si="21"/>
        <v>0</v>
      </c>
      <c r="T100" s="76">
        <f t="shared" si="15"/>
        <v>0</v>
      </c>
    </row>
    <row r="101" spans="1:20" x14ac:dyDescent="0.2">
      <c r="A101" s="90"/>
      <c r="B101" s="225"/>
      <c r="C101" s="91"/>
      <c r="D101" s="218"/>
      <c r="E101" s="142"/>
      <c r="F101" s="143"/>
      <c r="G101" s="222"/>
      <c r="H101" s="70" t="str">
        <f t="shared" si="22"/>
        <v/>
      </c>
      <c r="I101" s="91"/>
      <c r="J101" s="69" t="str">
        <f t="shared" si="16"/>
        <v/>
      </c>
      <c r="K101" s="221" t="str">
        <f t="shared" si="17"/>
        <v/>
      </c>
      <c r="L101" s="158" t="str">
        <f t="shared" si="23"/>
        <v/>
      </c>
      <c r="M101" s="76" t="str">
        <f t="shared" si="12"/>
        <v/>
      </c>
      <c r="N101" s="76">
        <f t="shared" si="13"/>
        <v>0</v>
      </c>
      <c r="O101" s="75">
        <f t="shared" si="18"/>
        <v>0</v>
      </c>
      <c r="P101" s="75">
        <f t="shared" si="14"/>
        <v>0</v>
      </c>
      <c r="Q101" s="76">
        <f t="shared" si="19"/>
        <v>0</v>
      </c>
      <c r="R101" s="76">
        <f t="shared" si="20"/>
        <v>0</v>
      </c>
      <c r="S101" s="226">
        <f t="shared" si="21"/>
        <v>0</v>
      </c>
      <c r="T101" s="76">
        <f t="shared" si="15"/>
        <v>0</v>
      </c>
    </row>
    <row r="102" spans="1:20" x14ac:dyDescent="0.2">
      <c r="A102" s="90"/>
      <c r="B102" s="225"/>
      <c r="C102" s="91"/>
      <c r="D102" s="218"/>
      <c r="E102" s="142"/>
      <c r="F102" s="143"/>
      <c r="G102" s="222"/>
      <c r="H102" s="70" t="str">
        <f t="shared" si="22"/>
        <v/>
      </c>
      <c r="I102" s="91"/>
      <c r="J102" s="69" t="str">
        <f t="shared" si="16"/>
        <v/>
      </c>
      <c r="K102" s="221" t="str">
        <f t="shared" si="17"/>
        <v/>
      </c>
      <c r="L102" s="158" t="str">
        <f t="shared" si="23"/>
        <v/>
      </c>
      <c r="M102" s="76" t="str">
        <f t="shared" si="12"/>
        <v/>
      </c>
      <c r="N102" s="76">
        <f t="shared" si="13"/>
        <v>0</v>
      </c>
      <c r="O102" s="75">
        <f t="shared" si="18"/>
        <v>0</v>
      </c>
      <c r="P102" s="75">
        <f t="shared" si="14"/>
        <v>0</v>
      </c>
      <c r="Q102" s="76">
        <f t="shared" si="19"/>
        <v>0</v>
      </c>
      <c r="R102" s="76">
        <f t="shared" si="20"/>
        <v>0</v>
      </c>
      <c r="S102" s="226">
        <f t="shared" si="21"/>
        <v>0</v>
      </c>
      <c r="T102" s="76">
        <f t="shared" si="15"/>
        <v>0</v>
      </c>
    </row>
    <row r="103" spans="1:20" x14ac:dyDescent="0.2">
      <c r="A103" s="90"/>
      <c r="B103" s="225"/>
      <c r="C103" s="91"/>
      <c r="D103" s="218"/>
      <c r="E103" s="142"/>
      <c r="F103" s="143"/>
      <c r="G103" s="222"/>
      <c r="H103" s="70" t="str">
        <f t="shared" si="22"/>
        <v/>
      </c>
      <c r="I103" s="91"/>
      <c r="J103" s="69" t="str">
        <f t="shared" si="16"/>
        <v/>
      </c>
      <c r="K103" s="221" t="str">
        <f t="shared" si="17"/>
        <v/>
      </c>
      <c r="L103" s="158" t="str">
        <f t="shared" si="23"/>
        <v/>
      </c>
      <c r="M103" s="76" t="str">
        <f t="shared" si="12"/>
        <v/>
      </c>
      <c r="N103" s="76">
        <f t="shared" si="13"/>
        <v>0</v>
      </c>
      <c r="O103" s="75">
        <f t="shared" si="18"/>
        <v>0</v>
      </c>
      <c r="P103" s="75">
        <f t="shared" si="14"/>
        <v>0</v>
      </c>
      <c r="Q103" s="76">
        <f t="shared" si="19"/>
        <v>0</v>
      </c>
      <c r="R103" s="76">
        <f t="shared" si="20"/>
        <v>0</v>
      </c>
      <c r="S103" s="226">
        <f t="shared" si="21"/>
        <v>0</v>
      </c>
      <c r="T103" s="76">
        <f t="shared" si="15"/>
        <v>0</v>
      </c>
    </row>
    <row r="104" spans="1:20" x14ac:dyDescent="0.2">
      <c r="A104" s="90"/>
      <c r="B104" s="225"/>
      <c r="C104" s="91"/>
      <c r="D104" s="218"/>
      <c r="E104" s="142"/>
      <c r="F104" s="143"/>
      <c r="G104" s="222"/>
      <c r="H104" s="70" t="str">
        <f t="shared" si="22"/>
        <v/>
      </c>
      <c r="I104" s="91"/>
      <c r="J104" s="69" t="str">
        <f t="shared" si="16"/>
        <v/>
      </c>
      <c r="K104" s="221" t="str">
        <f t="shared" si="17"/>
        <v/>
      </c>
      <c r="L104" s="158" t="str">
        <f t="shared" si="23"/>
        <v/>
      </c>
      <c r="M104" s="76" t="str">
        <f t="shared" si="12"/>
        <v/>
      </c>
      <c r="N104" s="76">
        <f t="shared" si="13"/>
        <v>0</v>
      </c>
      <c r="O104" s="75">
        <f t="shared" si="18"/>
        <v>0</v>
      </c>
      <c r="P104" s="75">
        <f t="shared" si="14"/>
        <v>0</v>
      </c>
      <c r="Q104" s="76">
        <f t="shared" si="19"/>
        <v>0</v>
      </c>
      <c r="R104" s="76">
        <f t="shared" si="20"/>
        <v>0</v>
      </c>
      <c r="S104" s="226">
        <f t="shared" si="21"/>
        <v>0</v>
      </c>
      <c r="T104" s="76">
        <f t="shared" si="15"/>
        <v>0</v>
      </c>
    </row>
    <row r="105" spans="1:20" x14ac:dyDescent="0.2">
      <c r="A105" s="90"/>
      <c r="B105" s="225"/>
      <c r="C105" s="91"/>
      <c r="D105" s="218"/>
      <c r="E105" s="142"/>
      <c r="F105" s="143"/>
      <c r="G105" s="222"/>
      <c r="H105" s="70" t="str">
        <f t="shared" si="22"/>
        <v/>
      </c>
      <c r="I105" s="91"/>
      <c r="J105" s="69" t="str">
        <f t="shared" si="16"/>
        <v/>
      </c>
      <c r="K105" s="221" t="str">
        <f t="shared" si="17"/>
        <v/>
      </c>
      <c r="L105" s="158" t="str">
        <f t="shared" si="23"/>
        <v/>
      </c>
      <c r="M105" s="76" t="str">
        <f t="shared" si="12"/>
        <v/>
      </c>
      <c r="N105" s="76">
        <f t="shared" si="13"/>
        <v>0</v>
      </c>
      <c r="O105" s="75">
        <f t="shared" si="18"/>
        <v>0</v>
      </c>
      <c r="P105" s="75">
        <f t="shared" si="14"/>
        <v>0</v>
      </c>
      <c r="Q105" s="76">
        <f t="shared" si="19"/>
        <v>0</v>
      </c>
      <c r="R105" s="76">
        <f t="shared" si="20"/>
        <v>0</v>
      </c>
      <c r="S105" s="226">
        <f t="shared" si="21"/>
        <v>0</v>
      </c>
      <c r="T105" s="76">
        <f t="shared" si="15"/>
        <v>0</v>
      </c>
    </row>
    <row r="106" spans="1:20" x14ac:dyDescent="0.2">
      <c r="A106" s="90"/>
      <c r="B106" s="225"/>
      <c r="C106" s="91"/>
      <c r="D106" s="218"/>
      <c r="E106" s="142"/>
      <c r="F106" s="143"/>
      <c r="G106" s="222"/>
      <c r="H106" s="70" t="str">
        <f t="shared" si="22"/>
        <v/>
      </c>
      <c r="I106" s="91"/>
      <c r="J106" s="69" t="str">
        <f t="shared" si="16"/>
        <v/>
      </c>
      <c r="K106" s="221" t="str">
        <f t="shared" si="17"/>
        <v/>
      </c>
      <c r="L106" s="158" t="str">
        <f t="shared" si="23"/>
        <v/>
      </c>
      <c r="M106" s="76" t="str">
        <f t="shared" si="12"/>
        <v/>
      </c>
      <c r="N106" s="76">
        <f t="shared" si="13"/>
        <v>0</v>
      </c>
      <c r="O106" s="75">
        <f t="shared" si="18"/>
        <v>0</v>
      </c>
      <c r="P106" s="75">
        <f t="shared" si="14"/>
        <v>0</v>
      </c>
      <c r="Q106" s="76">
        <f t="shared" si="19"/>
        <v>0</v>
      </c>
      <c r="R106" s="76">
        <f t="shared" si="20"/>
        <v>0</v>
      </c>
      <c r="S106" s="226">
        <f t="shared" si="21"/>
        <v>0</v>
      </c>
      <c r="T106" s="76">
        <f t="shared" si="15"/>
        <v>0</v>
      </c>
    </row>
    <row r="107" spans="1:20" x14ac:dyDescent="0.2">
      <c r="A107" s="90"/>
      <c r="B107" s="225"/>
      <c r="C107" s="91"/>
      <c r="D107" s="218"/>
      <c r="E107" s="142"/>
      <c r="F107" s="143"/>
      <c r="G107" s="222"/>
      <c r="H107" s="70" t="str">
        <f t="shared" si="22"/>
        <v/>
      </c>
      <c r="I107" s="91"/>
      <c r="J107" s="69" t="str">
        <f t="shared" si="16"/>
        <v/>
      </c>
      <c r="K107" s="221" t="str">
        <f t="shared" si="17"/>
        <v/>
      </c>
      <c r="L107" s="158" t="str">
        <f t="shared" si="23"/>
        <v/>
      </c>
      <c r="M107" s="76" t="str">
        <f t="shared" si="12"/>
        <v/>
      </c>
      <c r="N107" s="76">
        <f t="shared" si="13"/>
        <v>0</v>
      </c>
      <c r="O107" s="75">
        <f t="shared" si="18"/>
        <v>0</v>
      </c>
      <c r="P107" s="75">
        <f t="shared" si="14"/>
        <v>0</v>
      </c>
      <c r="Q107" s="76">
        <f t="shared" si="19"/>
        <v>0</v>
      </c>
      <c r="R107" s="76">
        <f t="shared" si="20"/>
        <v>0</v>
      </c>
      <c r="S107" s="226">
        <f t="shared" si="21"/>
        <v>0</v>
      </c>
      <c r="T107" s="76">
        <f t="shared" si="15"/>
        <v>0</v>
      </c>
    </row>
    <row r="108" spans="1:20" x14ac:dyDescent="0.2">
      <c r="A108" s="90"/>
      <c r="B108" s="225"/>
      <c r="C108" s="91"/>
      <c r="D108" s="218"/>
      <c r="E108" s="142"/>
      <c r="F108" s="143"/>
      <c r="G108" s="222"/>
      <c r="H108" s="70" t="str">
        <f t="shared" si="22"/>
        <v/>
      </c>
      <c r="I108" s="91"/>
      <c r="J108" s="69" t="str">
        <f t="shared" si="16"/>
        <v/>
      </c>
      <c r="K108" s="221" t="str">
        <f t="shared" si="17"/>
        <v/>
      </c>
      <c r="L108" s="158" t="str">
        <f t="shared" si="23"/>
        <v/>
      </c>
      <c r="M108" s="76" t="str">
        <f t="shared" si="12"/>
        <v/>
      </c>
      <c r="N108" s="76">
        <f t="shared" si="13"/>
        <v>0</v>
      </c>
      <c r="O108" s="75">
        <f t="shared" si="18"/>
        <v>0</v>
      </c>
      <c r="P108" s="75">
        <f t="shared" si="14"/>
        <v>0</v>
      </c>
      <c r="Q108" s="76">
        <f t="shared" si="19"/>
        <v>0</v>
      </c>
      <c r="R108" s="76">
        <f t="shared" si="20"/>
        <v>0</v>
      </c>
      <c r="S108" s="226">
        <f t="shared" si="21"/>
        <v>0</v>
      </c>
      <c r="T108" s="76">
        <f t="shared" si="15"/>
        <v>0</v>
      </c>
    </row>
    <row r="109" spans="1:20" x14ac:dyDescent="0.2">
      <c r="A109" s="90"/>
      <c r="B109" s="225"/>
      <c r="C109" s="91"/>
      <c r="D109" s="218"/>
      <c r="E109" s="142"/>
      <c r="F109" s="143"/>
      <c r="G109" s="222"/>
      <c r="H109" s="70" t="str">
        <f t="shared" si="22"/>
        <v/>
      </c>
      <c r="I109" s="91"/>
      <c r="J109" s="69" t="str">
        <f t="shared" si="16"/>
        <v/>
      </c>
      <c r="K109" s="221" t="str">
        <f t="shared" si="17"/>
        <v/>
      </c>
      <c r="L109" s="158" t="str">
        <f t="shared" si="23"/>
        <v/>
      </c>
      <c r="M109" s="76" t="str">
        <f t="shared" si="12"/>
        <v/>
      </c>
      <c r="N109" s="76">
        <f t="shared" si="13"/>
        <v>0</v>
      </c>
      <c r="O109" s="75">
        <f t="shared" si="18"/>
        <v>0</v>
      </c>
      <c r="P109" s="75">
        <f t="shared" si="14"/>
        <v>0</v>
      </c>
      <c r="Q109" s="76">
        <f t="shared" si="19"/>
        <v>0</v>
      </c>
      <c r="R109" s="76">
        <f t="shared" si="20"/>
        <v>0</v>
      </c>
      <c r="S109" s="226">
        <f t="shared" si="21"/>
        <v>0</v>
      </c>
      <c r="T109" s="76">
        <f t="shared" si="15"/>
        <v>0</v>
      </c>
    </row>
    <row r="110" spans="1:20" x14ac:dyDescent="0.2">
      <c r="A110" s="90"/>
      <c r="B110" s="225"/>
      <c r="C110" s="91"/>
      <c r="D110" s="218"/>
      <c r="E110" s="142"/>
      <c r="F110" s="143"/>
      <c r="G110" s="222"/>
      <c r="H110" s="70" t="str">
        <f t="shared" si="22"/>
        <v/>
      </c>
      <c r="I110" s="91"/>
      <c r="J110" s="69" t="str">
        <f t="shared" si="16"/>
        <v/>
      </c>
      <c r="K110" s="221" t="str">
        <f t="shared" si="17"/>
        <v/>
      </c>
      <c r="L110" s="158" t="str">
        <f t="shared" si="23"/>
        <v/>
      </c>
      <c r="M110" s="76" t="str">
        <f t="shared" si="12"/>
        <v/>
      </c>
      <c r="N110" s="76">
        <f t="shared" si="13"/>
        <v>0</v>
      </c>
      <c r="O110" s="75">
        <f t="shared" si="18"/>
        <v>0</v>
      </c>
      <c r="P110" s="75">
        <f t="shared" si="14"/>
        <v>0</v>
      </c>
      <c r="Q110" s="76">
        <f t="shared" si="19"/>
        <v>0</v>
      </c>
      <c r="R110" s="76">
        <f t="shared" si="20"/>
        <v>0</v>
      </c>
      <c r="S110" s="226">
        <f t="shared" si="21"/>
        <v>0</v>
      </c>
      <c r="T110" s="76">
        <f t="shared" si="15"/>
        <v>0</v>
      </c>
    </row>
    <row r="111" spans="1:20" x14ac:dyDescent="0.2">
      <c r="A111" s="90"/>
      <c r="B111" s="225"/>
      <c r="C111" s="91"/>
      <c r="D111" s="218"/>
      <c r="E111" s="142"/>
      <c r="F111" s="143"/>
      <c r="G111" s="222"/>
      <c r="H111" s="70" t="str">
        <f t="shared" si="22"/>
        <v/>
      </c>
      <c r="I111" s="91"/>
      <c r="J111" s="69" t="str">
        <f t="shared" si="16"/>
        <v/>
      </c>
      <c r="K111" s="221" t="str">
        <f t="shared" si="17"/>
        <v/>
      </c>
      <c r="L111" s="158" t="str">
        <f t="shared" si="23"/>
        <v/>
      </c>
      <c r="M111" s="76" t="str">
        <f t="shared" si="12"/>
        <v/>
      </c>
      <c r="N111" s="76">
        <f t="shared" si="13"/>
        <v>0</v>
      </c>
      <c r="O111" s="75">
        <f t="shared" si="18"/>
        <v>0</v>
      </c>
      <c r="P111" s="75">
        <f t="shared" si="14"/>
        <v>0</v>
      </c>
      <c r="Q111" s="76">
        <f t="shared" si="19"/>
        <v>0</v>
      </c>
      <c r="R111" s="76">
        <f t="shared" si="20"/>
        <v>0</v>
      </c>
      <c r="S111" s="226">
        <f t="shared" si="21"/>
        <v>0</v>
      </c>
      <c r="T111" s="76">
        <f t="shared" si="15"/>
        <v>0</v>
      </c>
    </row>
    <row r="112" spans="1:20" x14ac:dyDescent="0.2">
      <c r="A112" s="90"/>
      <c r="B112" s="225"/>
      <c r="C112" s="91"/>
      <c r="D112" s="218"/>
      <c r="E112" s="142"/>
      <c r="F112" s="143"/>
      <c r="G112" s="222"/>
      <c r="H112" s="70" t="str">
        <f t="shared" si="22"/>
        <v/>
      </c>
      <c r="I112" s="91"/>
      <c r="J112" s="69" t="str">
        <f t="shared" si="16"/>
        <v/>
      </c>
      <c r="K112" s="221" t="str">
        <f t="shared" si="17"/>
        <v/>
      </c>
      <c r="L112" s="158" t="str">
        <f t="shared" si="23"/>
        <v/>
      </c>
      <c r="M112" s="76" t="str">
        <f t="shared" si="12"/>
        <v/>
      </c>
      <c r="N112" s="76">
        <f t="shared" si="13"/>
        <v>0</v>
      </c>
      <c r="O112" s="75">
        <f t="shared" si="18"/>
        <v>0</v>
      </c>
      <c r="P112" s="75">
        <f t="shared" si="14"/>
        <v>0</v>
      </c>
      <c r="Q112" s="76">
        <f t="shared" si="19"/>
        <v>0</v>
      </c>
      <c r="R112" s="76">
        <f t="shared" si="20"/>
        <v>0</v>
      </c>
      <c r="S112" s="226">
        <f t="shared" si="21"/>
        <v>0</v>
      </c>
      <c r="T112" s="76">
        <f t="shared" si="15"/>
        <v>0</v>
      </c>
    </row>
    <row r="113" spans="1:20" x14ac:dyDescent="0.2">
      <c r="A113" s="90"/>
      <c r="B113" s="225"/>
      <c r="C113" s="91"/>
      <c r="D113" s="218"/>
      <c r="E113" s="142"/>
      <c r="F113" s="143"/>
      <c r="G113" s="222"/>
      <c r="H113" s="70" t="str">
        <f t="shared" si="22"/>
        <v/>
      </c>
      <c r="I113" s="91"/>
      <c r="J113" s="69" t="str">
        <f t="shared" si="16"/>
        <v/>
      </c>
      <c r="K113" s="221" t="str">
        <f t="shared" si="17"/>
        <v/>
      </c>
      <c r="L113" s="158" t="str">
        <f t="shared" si="23"/>
        <v/>
      </c>
      <c r="M113" s="76" t="str">
        <f t="shared" si="12"/>
        <v/>
      </c>
      <c r="N113" s="76">
        <f t="shared" si="13"/>
        <v>0</v>
      </c>
      <c r="O113" s="75">
        <f t="shared" si="18"/>
        <v>0</v>
      </c>
      <c r="P113" s="75">
        <f t="shared" si="14"/>
        <v>0</v>
      </c>
      <c r="Q113" s="76">
        <f t="shared" si="19"/>
        <v>0</v>
      </c>
      <c r="R113" s="76">
        <f t="shared" si="20"/>
        <v>0</v>
      </c>
      <c r="S113" s="226">
        <f t="shared" si="21"/>
        <v>0</v>
      </c>
      <c r="T113" s="76">
        <f t="shared" si="15"/>
        <v>0</v>
      </c>
    </row>
    <row r="114" spans="1:20" x14ac:dyDescent="0.2">
      <c r="A114" s="90"/>
      <c r="B114" s="225"/>
      <c r="C114" s="91"/>
      <c r="D114" s="218"/>
      <c r="E114" s="142"/>
      <c r="F114" s="143"/>
      <c r="G114" s="222"/>
      <c r="H114" s="70" t="str">
        <f t="shared" si="22"/>
        <v/>
      </c>
      <c r="I114" s="91"/>
      <c r="J114" s="69" t="str">
        <f t="shared" si="16"/>
        <v/>
      </c>
      <c r="K114" s="221" t="str">
        <f t="shared" si="17"/>
        <v/>
      </c>
      <c r="L114" s="158" t="str">
        <f t="shared" si="23"/>
        <v/>
      </c>
      <c r="M114" s="76" t="str">
        <f t="shared" si="12"/>
        <v/>
      </c>
      <c r="N114" s="76">
        <f t="shared" si="13"/>
        <v>0</v>
      </c>
      <c r="O114" s="75">
        <f t="shared" si="18"/>
        <v>0</v>
      </c>
      <c r="P114" s="75">
        <f t="shared" si="14"/>
        <v>0</v>
      </c>
      <c r="Q114" s="76">
        <f t="shared" si="19"/>
        <v>0</v>
      </c>
      <c r="R114" s="76">
        <f t="shared" si="20"/>
        <v>0</v>
      </c>
      <c r="S114" s="226">
        <f t="shared" si="21"/>
        <v>0</v>
      </c>
      <c r="T114" s="76">
        <f t="shared" si="15"/>
        <v>0</v>
      </c>
    </row>
    <row r="115" spans="1:20" x14ac:dyDescent="0.2">
      <c r="A115" s="90"/>
      <c r="B115" s="225"/>
      <c r="C115" s="91"/>
      <c r="D115" s="218"/>
      <c r="E115" s="142"/>
      <c r="F115" s="143"/>
      <c r="G115" s="222"/>
      <c r="H115" s="70" t="str">
        <f t="shared" si="22"/>
        <v/>
      </c>
      <c r="I115" s="91"/>
      <c r="J115" s="69" t="str">
        <f t="shared" si="16"/>
        <v/>
      </c>
      <c r="K115" s="221" t="str">
        <f t="shared" si="17"/>
        <v/>
      </c>
      <c r="L115" s="158" t="str">
        <f t="shared" si="23"/>
        <v/>
      </c>
      <c r="M115" s="76" t="str">
        <f t="shared" si="12"/>
        <v/>
      </c>
      <c r="N115" s="76">
        <f t="shared" si="13"/>
        <v>0</v>
      </c>
      <c r="O115" s="75">
        <f t="shared" si="18"/>
        <v>0</v>
      </c>
      <c r="P115" s="75">
        <f t="shared" si="14"/>
        <v>0</v>
      </c>
      <c r="Q115" s="76">
        <f t="shared" si="19"/>
        <v>0</v>
      </c>
      <c r="R115" s="76">
        <f t="shared" si="20"/>
        <v>0</v>
      </c>
      <c r="S115" s="226">
        <f t="shared" si="21"/>
        <v>0</v>
      </c>
      <c r="T115" s="76">
        <f t="shared" si="15"/>
        <v>0</v>
      </c>
    </row>
    <row r="116" spans="1:20" x14ac:dyDescent="0.2">
      <c r="A116" s="90"/>
      <c r="B116" s="225"/>
      <c r="C116" s="91"/>
      <c r="D116" s="218"/>
      <c r="E116" s="142"/>
      <c r="F116" s="143"/>
      <c r="G116" s="222"/>
      <c r="H116" s="70" t="str">
        <f t="shared" si="22"/>
        <v/>
      </c>
      <c r="I116" s="91"/>
      <c r="J116" s="69" t="str">
        <f t="shared" si="16"/>
        <v/>
      </c>
      <c r="K116" s="221" t="str">
        <f t="shared" si="17"/>
        <v/>
      </c>
      <c r="L116" s="158" t="str">
        <f t="shared" si="23"/>
        <v/>
      </c>
      <c r="M116" s="76" t="str">
        <f t="shared" si="12"/>
        <v/>
      </c>
      <c r="N116" s="76">
        <f t="shared" si="13"/>
        <v>0</v>
      </c>
      <c r="O116" s="75">
        <f t="shared" si="18"/>
        <v>0</v>
      </c>
      <c r="P116" s="75">
        <f t="shared" si="14"/>
        <v>0</v>
      </c>
      <c r="Q116" s="76">
        <f t="shared" si="19"/>
        <v>0</v>
      </c>
      <c r="R116" s="76">
        <f t="shared" si="20"/>
        <v>0</v>
      </c>
      <c r="S116" s="226">
        <f t="shared" si="21"/>
        <v>0</v>
      </c>
      <c r="T116" s="76">
        <f t="shared" si="15"/>
        <v>0</v>
      </c>
    </row>
    <row r="117" spans="1:20" x14ac:dyDescent="0.2">
      <c r="A117" s="90"/>
      <c r="B117" s="225"/>
      <c r="C117" s="91"/>
      <c r="D117" s="218"/>
      <c r="E117" s="142"/>
      <c r="F117" s="143"/>
      <c r="G117" s="222"/>
      <c r="H117" s="70" t="str">
        <f t="shared" si="22"/>
        <v/>
      </c>
      <c r="I117" s="91"/>
      <c r="J117" s="69" t="str">
        <f t="shared" si="16"/>
        <v/>
      </c>
      <c r="K117" s="221" t="str">
        <f t="shared" si="17"/>
        <v/>
      </c>
      <c r="L117" s="158" t="str">
        <f t="shared" si="23"/>
        <v/>
      </c>
      <c r="M117" s="76" t="str">
        <f t="shared" si="12"/>
        <v/>
      </c>
      <c r="N117" s="76">
        <f t="shared" si="13"/>
        <v>0</v>
      </c>
      <c r="O117" s="75">
        <f t="shared" si="18"/>
        <v>0</v>
      </c>
      <c r="P117" s="75">
        <f t="shared" si="14"/>
        <v>0</v>
      </c>
      <c r="Q117" s="76">
        <f t="shared" si="19"/>
        <v>0</v>
      </c>
      <c r="R117" s="76">
        <f t="shared" si="20"/>
        <v>0</v>
      </c>
      <c r="S117" s="226">
        <f t="shared" si="21"/>
        <v>0</v>
      </c>
      <c r="T117" s="76">
        <f t="shared" si="15"/>
        <v>0</v>
      </c>
    </row>
    <row r="118" spans="1:20" x14ac:dyDescent="0.2">
      <c r="A118" s="90"/>
      <c r="B118" s="225"/>
      <c r="C118" s="91"/>
      <c r="D118" s="218"/>
      <c r="E118" s="142"/>
      <c r="F118" s="143"/>
      <c r="G118" s="222"/>
      <c r="H118" s="70" t="str">
        <f t="shared" si="22"/>
        <v/>
      </c>
      <c r="I118" s="91"/>
      <c r="J118" s="69" t="str">
        <f t="shared" si="16"/>
        <v/>
      </c>
      <c r="K118" s="221" t="str">
        <f t="shared" si="17"/>
        <v/>
      </c>
      <c r="L118" s="158" t="str">
        <f t="shared" si="23"/>
        <v/>
      </c>
      <c r="M118" s="76" t="str">
        <f t="shared" si="12"/>
        <v/>
      </c>
      <c r="N118" s="76">
        <f t="shared" si="13"/>
        <v>0</v>
      </c>
      <c r="O118" s="75">
        <f t="shared" si="18"/>
        <v>0</v>
      </c>
      <c r="P118" s="75">
        <f t="shared" si="14"/>
        <v>0</v>
      </c>
      <c r="Q118" s="76">
        <f t="shared" si="19"/>
        <v>0</v>
      </c>
      <c r="R118" s="76">
        <f t="shared" si="20"/>
        <v>0</v>
      </c>
      <c r="S118" s="226">
        <f t="shared" si="21"/>
        <v>0</v>
      </c>
      <c r="T118" s="76">
        <f t="shared" si="15"/>
        <v>0</v>
      </c>
    </row>
    <row r="119" spans="1:20" x14ac:dyDescent="0.2">
      <c r="A119" s="90"/>
      <c r="B119" s="225"/>
      <c r="C119" s="91"/>
      <c r="D119" s="218"/>
      <c r="E119" s="142"/>
      <c r="F119" s="143"/>
      <c r="G119" s="222"/>
      <c r="H119" s="70" t="str">
        <f t="shared" si="22"/>
        <v/>
      </c>
      <c r="I119" s="91"/>
      <c r="J119" s="69" t="str">
        <f t="shared" si="16"/>
        <v/>
      </c>
      <c r="K119" s="221" t="str">
        <f t="shared" si="17"/>
        <v/>
      </c>
      <c r="L119" s="158" t="str">
        <f t="shared" si="23"/>
        <v/>
      </c>
      <c r="M119" s="76" t="str">
        <f t="shared" si="12"/>
        <v/>
      </c>
      <c r="N119" s="76">
        <f t="shared" si="13"/>
        <v>0</v>
      </c>
      <c r="O119" s="75">
        <f t="shared" si="18"/>
        <v>0</v>
      </c>
      <c r="P119" s="75">
        <f t="shared" si="14"/>
        <v>0</v>
      </c>
      <c r="Q119" s="76">
        <f t="shared" si="19"/>
        <v>0</v>
      </c>
      <c r="R119" s="76">
        <f t="shared" si="20"/>
        <v>0</v>
      </c>
      <c r="S119" s="226">
        <f t="shared" si="21"/>
        <v>0</v>
      </c>
      <c r="T119" s="76">
        <f t="shared" si="15"/>
        <v>0</v>
      </c>
    </row>
    <row r="120" spans="1:20" x14ac:dyDescent="0.2">
      <c r="A120" s="90"/>
      <c r="B120" s="225"/>
      <c r="C120" s="91"/>
      <c r="D120" s="218"/>
      <c r="E120" s="142"/>
      <c r="F120" s="143"/>
      <c r="G120" s="222"/>
      <c r="H120" s="70" t="str">
        <f t="shared" si="22"/>
        <v/>
      </c>
      <c r="I120" s="91"/>
      <c r="J120" s="69" t="str">
        <f t="shared" si="16"/>
        <v/>
      </c>
      <c r="K120" s="221" t="str">
        <f t="shared" si="17"/>
        <v/>
      </c>
      <c r="L120" s="158" t="str">
        <f t="shared" si="23"/>
        <v/>
      </c>
      <c r="M120" s="76" t="str">
        <f t="shared" si="12"/>
        <v/>
      </c>
      <c r="N120" s="76">
        <f t="shared" si="13"/>
        <v>0</v>
      </c>
      <c r="O120" s="75">
        <f t="shared" si="18"/>
        <v>0</v>
      </c>
      <c r="P120" s="75">
        <f t="shared" si="14"/>
        <v>0</v>
      </c>
      <c r="Q120" s="76">
        <f t="shared" si="19"/>
        <v>0</v>
      </c>
      <c r="R120" s="76">
        <f t="shared" si="20"/>
        <v>0</v>
      </c>
      <c r="S120" s="226">
        <f t="shared" si="21"/>
        <v>0</v>
      </c>
      <c r="T120" s="76">
        <f t="shared" si="15"/>
        <v>0</v>
      </c>
    </row>
    <row r="121" spans="1:20" x14ac:dyDescent="0.2">
      <c r="A121" s="90"/>
      <c r="B121" s="225"/>
      <c r="C121" s="91"/>
      <c r="D121" s="218"/>
      <c r="E121" s="142"/>
      <c r="F121" s="143"/>
      <c r="G121" s="222"/>
      <c r="H121" s="70" t="str">
        <f t="shared" si="22"/>
        <v/>
      </c>
      <c r="I121" s="91"/>
      <c r="J121" s="69" t="str">
        <f t="shared" si="16"/>
        <v/>
      </c>
      <c r="K121" s="221" t="str">
        <f t="shared" si="17"/>
        <v/>
      </c>
      <c r="L121" s="158" t="str">
        <f t="shared" si="23"/>
        <v/>
      </c>
      <c r="M121" s="76" t="str">
        <f t="shared" si="12"/>
        <v/>
      </c>
      <c r="N121" s="76">
        <f t="shared" si="13"/>
        <v>0</v>
      </c>
      <c r="O121" s="75">
        <f t="shared" si="18"/>
        <v>0</v>
      </c>
      <c r="P121" s="75">
        <f t="shared" si="14"/>
        <v>0</v>
      </c>
      <c r="Q121" s="76">
        <f t="shared" si="19"/>
        <v>0</v>
      </c>
      <c r="R121" s="76">
        <f t="shared" si="20"/>
        <v>0</v>
      </c>
      <c r="S121" s="226">
        <f t="shared" si="21"/>
        <v>0</v>
      </c>
      <c r="T121" s="76">
        <f t="shared" si="15"/>
        <v>0</v>
      </c>
    </row>
    <row r="122" spans="1:20" x14ac:dyDescent="0.2">
      <c r="A122" s="90"/>
      <c r="B122" s="225"/>
      <c r="C122" s="91"/>
      <c r="D122" s="218"/>
      <c r="E122" s="142"/>
      <c r="F122" s="143"/>
      <c r="G122" s="222"/>
      <c r="H122" s="70" t="str">
        <f t="shared" si="22"/>
        <v/>
      </c>
      <c r="I122" s="91"/>
      <c r="J122" s="69" t="str">
        <f t="shared" si="16"/>
        <v/>
      </c>
      <c r="K122" s="221" t="str">
        <f t="shared" si="17"/>
        <v/>
      </c>
      <c r="L122" s="158" t="str">
        <f t="shared" si="23"/>
        <v/>
      </c>
      <c r="M122" s="76" t="str">
        <f t="shared" si="12"/>
        <v/>
      </c>
      <c r="N122" s="76">
        <f t="shared" si="13"/>
        <v>0</v>
      </c>
      <c r="O122" s="75">
        <f t="shared" si="18"/>
        <v>0</v>
      </c>
      <c r="P122" s="75">
        <f t="shared" si="14"/>
        <v>0</v>
      </c>
      <c r="Q122" s="76">
        <f t="shared" si="19"/>
        <v>0</v>
      </c>
      <c r="R122" s="76">
        <f t="shared" si="20"/>
        <v>0</v>
      </c>
      <c r="S122" s="226">
        <f t="shared" si="21"/>
        <v>0</v>
      </c>
      <c r="T122" s="76">
        <f t="shared" si="15"/>
        <v>0</v>
      </c>
    </row>
    <row r="123" spans="1:20" x14ac:dyDescent="0.2">
      <c r="A123" s="90"/>
      <c r="B123" s="225"/>
      <c r="C123" s="91"/>
      <c r="D123" s="218"/>
      <c r="E123" s="142"/>
      <c r="F123" s="143"/>
      <c r="G123" s="222"/>
      <c r="H123" s="70" t="str">
        <f t="shared" si="22"/>
        <v/>
      </c>
      <c r="I123" s="91"/>
      <c r="J123" s="69" t="str">
        <f t="shared" si="16"/>
        <v/>
      </c>
      <c r="K123" s="221" t="str">
        <f t="shared" si="17"/>
        <v/>
      </c>
      <c r="L123" s="158" t="str">
        <f t="shared" si="23"/>
        <v/>
      </c>
      <c r="M123" s="76" t="str">
        <f t="shared" si="12"/>
        <v/>
      </c>
      <c r="N123" s="76">
        <f t="shared" si="13"/>
        <v>0</v>
      </c>
      <c r="O123" s="75">
        <f t="shared" si="18"/>
        <v>0</v>
      </c>
      <c r="P123" s="75">
        <f t="shared" si="14"/>
        <v>0</v>
      </c>
      <c r="Q123" s="76">
        <f t="shared" si="19"/>
        <v>0</v>
      </c>
      <c r="R123" s="76">
        <f t="shared" si="20"/>
        <v>0</v>
      </c>
      <c r="S123" s="226">
        <f t="shared" si="21"/>
        <v>0</v>
      </c>
      <c r="T123" s="76">
        <f t="shared" si="15"/>
        <v>0</v>
      </c>
    </row>
    <row r="124" spans="1:20" x14ac:dyDescent="0.2">
      <c r="A124" s="90"/>
      <c r="B124" s="225"/>
      <c r="C124" s="91"/>
      <c r="D124" s="218"/>
      <c r="E124" s="142"/>
      <c r="F124" s="143"/>
      <c r="G124" s="222"/>
      <c r="H124" s="70" t="str">
        <f t="shared" si="22"/>
        <v/>
      </c>
      <c r="I124" s="91"/>
      <c r="J124" s="69" t="str">
        <f t="shared" si="16"/>
        <v/>
      </c>
      <c r="K124" s="221" t="str">
        <f t="shared" si="17"/>
        <v/>
      </c>
      <c r="L124" s="158" t="str">
        <f t="shared" si="23"/>
        <v/>
      </c>
      <c r="M124" s="76" t="str">
        <f t="shared" si="12"/>
        <v/>
      </c>
      <c r="N124" s="76">
        <f t="shared" si="13"/>
        <v>0</v>
      </c>
      <c r="O124" s="75">
        <f t="shared" si="18"/>
        <v>0</v>
      </c>
      <c r="P124" s="75">
        <f t="shared" si="14"/>
        <v>0</v>
      </c>
      <c r="Q124" s="76">
        <f t="shared" si="19"/>
        <v>0</v>
      </c>
      <c r="R124" s="76">
        <f t="shared" si="20"/>
        <v>0</v>
      </c>
      <c r="S124" s="226">
        <f t="shared" si="21"/>
        <v>0</v>
      </c>
      <c r="T124" s="76">
        <f t="shared" si="15"/>
        <v>0</v>
      </c>
    </row>
    <row r="125" spans="1:20" x14ac:dyDescent="0.2">
      <c r="A125" s="90"/>
      <c r="B125" s="225"/>
      <c r="C125" s="91"/>
      <c r="D125" s="218"/>
      <c r="E125" s="142"/>
      <c r="F125" s="143"/>
      <c r="G125" s="222"/>
      <c r="H125" s="70" t="str">
        <f t="shared" si="22"/>
        <v/>
      </c>
      <c r="I125" s="91"/>
      <c r="J125" s="69" t="str">
        <f t="shared" si="16"/>
        <v/>
      </c>
      <c r="K125" s="221" t="str">
        <f t="shared" si="17"/>
        <v/>
      </c>
      <c r="L125" s="158" t="str">
        <f t="shared" si="23"/>
        <v/>
      </c>
      <c r="M125" s="76" t="str">
        <f t="shared" si="12"/>
        <v/>
      </c>
      <c r="N125" s="76">
        <f t="shared" si="13"/>
        <v>0</v>
      </c>
      <c r="O125" s="75">
        <f t="shared" si="18"/>
        <v>0</v>
      </c>
      <c r="P125" s="75">
        <f t="shared" si="14"/>
        <v>0</v>
      </c>
      <c r="Q125" s="76">
        <f t="shared" si="19"/>
        <v>0</v>
      </c>
      <c r="R125" s="76">
        <f t="shared" si="20"/>
        <v>0</v>
      </c>
      <c r="S125" s="226">
        <f t="shared" si="21"/>
        <v>0</v>
      </c>
      <c r="T125" s="76">
        <f t="shared" si="15"/>
        <v>0</v>
      </c>
    </row>
    <row r="126" spans="1:20" x14ac:dyDescent="0.2">
      <c r="A126" s="90"/>
      <c r="B126" s="225"/>
      <c r="C126" s="91"/>
      <c r="D126" s="218"/>
      <c r="E126" s="142"/>
      <c r="F126" s="143"/>
      <c r="G126" s="222"/>
      <c r="H126" s="70" t="str">
        <f t="shared" si="22"/>
        <v/>
      </c>
      <c r="I126" s="91"/>
      <c r="J126" s="69" t="str">
        <f t="shared" si="16"/>
        <v/>
      </c>
      <c r="K126" s="221" t="str">
        <f t="shared" si="17"/>
        <v/>
      </c>
      <c r="L126" s="158" t="str">
        <f t="shared" si="23"/>
        <v/>
      </c>
      <c r="M126" s="76" t="str">
        <f t="shared" si="12"/>
        <v/>
      </c>
      <c r="N126" s="76">
        <f t="shared" si="13"/>
        <v>0</v>
      </c>
      <c r="O126" s="75">
        <f t="shared" si="18"/>
        <v>0</v>
      </c>
      <c r="P126" s="75">
        <f t="shared" si="14"/>
        <v>0</v>
      </c>
      <c r="Q126" s="76">
        <f t="shared" si="19"/>
        <v>0</v>
      </c>
      <c r="R126" s="76">
        <f t="shared" si="20"/>
        <v>0</v>
      </c>
      <c r="S126" s="226">
        <f t="shared" si="21"/>
        <v>0</v>
      </c>
      <c r="T126" s="76">
        <f t="shared" si="15"/>
        <v>0</v>
      </c>
    </row>
    <row r="127" spans="1:20" x14ac:dyDescent="0.2">
      <c r="A127" s="90"/>
      <c r="B127" s="225"/>
      <c r="C127" s="91"/>
      <c r="D127" s="218"/>
      <c r="E127" s="142"/>
      <c r="F127" s="143"/>
      <c r="G127" s="222"/>
      <c r="H127" s="70" t="str">
        <f t="shared" si="22"/>
        <v/>
      </c>
      <c r="I127" s="91"/>
      <c r="J127" s="69" t="str">
        <f t="shared" si="16"/>
        <v/>
      </c>
      <c r="K127" s="221" t="str">
        <f t="shared" si="17"/>
        <v/>
      </c>
      <c r="L127" s="158" t="str">
        <f t="shared" si="23"/>
        <v/>
      </c>
      <c r="M127" s="76" t="str">
        <f t="shared" si="12"/>
        <v/>
      </c>
      <c r="N127" s="76">
        <f t="shared" si="13"/>
        <v>0</v>
      </c>
      <c r="O127" s="75">
        <f t="shared" si="18"/>
        <v>0</v>
      </c>
      <c r="P127" s="75">
        <f t="shared" si="14"/>
        <v>0</v>
      </c>
      <c r="Q127" s="76">
        <f t="shared" si="19"/>
        <v>0</v>
      </c>
      <c r="R127" s="76">
        <f t="shared" si="20"/>
        <v>0</v>
      </c>
      <c r="S127" s="226">
        <f t="shared" si="21"/>
        <v>0</v>
      </c>
      <c r="T127" s="76">
        <f t="shared" si="15"/>
        <v>0</v>
      </c>
    </row>
    <row r="128" spans="1:20" x14ac:dyDescent="0.2">
      <c r="A128" s="90"/>
      <c r="B128" s="225"/>
      <c r="C128" s="91"/>
      <c r="D128" s="218"/>
      <c r="E128" s="142"/>
      <c r="F128" s="143"/>
      <c r="G128" s="222"/>
      <c r="H128" s="70" t="str">
        <f t="shared" si="22"/>
        <v/>
      </c>
      <c r="I128" s="91"/>
      <c r="J128" s="69" t="str">
        <f t="shared" si="16"/>
        <v/>
      </c>
      <c r="K128" s="221" t="str">
        <f t="shared" si="17"/>
        <v/>
      </c>
      <c r="L128" s="158" t="str">
        <f t="shared" si="23"/>
        <v/>
      </c>
      <c r="M128" s="76" t="str">
        <f t="shared" si="12"/>
        <v/>
      </c>
      <c r="N128" s="76">
        <f t="shared" si="13"/>
        <v>0</v>
      </c>
      <c r="O128" s="75">
        <f t="shared" si="18"/>
        <v>0</v>
      </c>
      <c r="P128" s="75">
        <f t="shared" si="14"/>
        <v>0</v>
      </c>
      <c r="Q128" s="76">
        <f t="shared" si="19"/>
        <v>0</v>
      </c>
      <c r="R128" s="76">
        <f t="shared" si="20"/>
        <v>0</v>
      </c>
      <c r="S128" s="226">
        <f t="shared" si="21"/>
        <v>0</v>
      </c>
      <c r="T128" s="76">
        <f t="shared" si="15"/>
        <v>0</v>
      </c>
    </row>
    <row r="129" spans="1:20" x14ac:dyDescent="0.2">
      <c r="A129" s="90"/>
      <c r="B129" s="225"/>
      <c r="C129" s="91"/>
      <c r="D129" s="218"/>
      <c r="E129" s="142"/>
      <c r="F129" s="143"/>
      <c r="G129" s="222"/>
      <c r="H129" s="70" t="str">
        <f t="shared" si="22"/>
        <v/>
      </c>
      <c r="I129" s="91"/>
      <c r="J129" s="69" t="str">
        <f t="shared" si="16"/>
        <v/>
      </c>
      <c r="K129" s="221" t="str">
        <f t="shared" si="17"/>
        <v/>
      </c>
      <c r="L129" s="158" t="str">
        <f t="shared" si="23"/>
        <v/>
      </c>
      <c r="M129" s="76" t="str">
        <f t="shared" si="12"/>
        <v/>
      </c>
      <c r="N129" s="76">
        <f t="shared" si="13"/>
        <v>0</v>
      </c>
      <c r="O129" s="75">
        <f t="shared" si="18"/>
        <v>0</v>
      </c>
      <c r="P129" s="75">
        <f t="shared" si="14"/>
        <v>0</v>
      </c>
      <c r="Q129" s="76">
        <f t="shared" si="19"/>
        <v>0</v>
      </c>
      <c r="R129" s="76">
        <f t="shared" si="20"/>
        <v>0</v>
      </c>
      <c r="S129" s="226">
        <f t="shared" si="21"/>
        <v>0</v>
      </c>
      <c r="T129" s="76">
        <f t="shared" si="15"/>
        <v>0</v>
      </c>
    </row>
    <row r="130" spans="1:20" x14ac:dyDescent="0.2">
      <c r="A130" s="90"/>
      <c r="B130" s="225"/>
      <c r="C130" s="91"/>
      <c r="D130" s="218"/>
      <c r="E130" s="142"/>
      <c r="F130" s="143"/>
      <c r="G130" s="222"/>
      <c r="H130" s="70" t="str">
        <f t="shared" si="22"/>
        <v/>
      </c>
      <c r="I130" s="91"/>
      <c r="J130" s="69" t="str">
        <f t="shared" si="16"/>
        <v/>
      </c>
      <c r="K130" s="221" t="str">
        <f t="shared" si="17"/>
        <v/>
      </c>
      <c r="L130" s="158" t="str">
        <f t="shared" si="23"/>
        <v/>
      </c>
      <c r="M130" s="76" t="str">
        <f t="shared" si="12"/>
        <v/>
      </c>
      <c r="N130" s="76">
        <f t="shared" si="13"/>
        <v>0</v>
      </c>
      <c r="O130" s="75">
        <f t="shared" si="18"/>
        <v>0</v>
      </c>
      <c r="P130" s="75">
        <f t="shared" si="14"/>
        <v>0</v>
      </c>
      <c r="Q130" s="76">
        <f t="shared" si="19"/>
        <v>0</v>
      </c>
      <c r="R130" s="76">
        <f t="shared" si="20"/>
        <v>0</v>
      </c>
      <c r="S130" s="226">
        <f t="shared" si="21"/>
        <v>0</v>
      </c>
      <c r="T130" s="76">
        <f t="shared" si="15"/>
        <v>0</v>
      </c>
    </row>
    <row r="131" spans="1:20" x14ac:dyDescent="0.2">
      <c r="A131" s="90"/>
      <c r="B131" s="225"/>
      <c r="C131" s="91"/>
      <c r="D131" s="218"/>
      <c r="E131" s="142"/>
      <c r="F131" s="143"/>
      <c r="G131" s="222"/>
      <c r="H131" s="70" t="str">
        <f t="shared" si="22"/>
        <v/>
      </c>
      <c r="I131" s="91"/>
      <c r="J131" s="69" t="str">
        <f t="shared" si="16"/>
        <v/>
      </c>
      <c r="K131" s="221" t="str">
        <f t="shared" si="17"/>
        <v/>
      </c>
      <c r="L131" s="158" t="str">
        <f t="shared" si="23"/>
        <v/>
      </c>
      <c r="M131" s="76" t="str">
        <f t="shared" si="12"/>
        <v/>
      </c>
      <c r="N131" s="76">
        <f t="shared" si="13"/>
        <v>0</v>
      </c>
      <c r="O131" s="75">
        <f t="shared" si="18"/>
        <v>0</v>
      </c>
      <c r="P131" s="75">
        <f t="shared" si="14"/>
        <v>0</v>
      </c>
      <c r="Q131" s="76">
        <f t="shared" si="19"/>
        <v>0</v>
      </c>
      <c r="R131" s="76">
        <f t="shared" si="20"/>
        <v>0</v>
      </c>
      <c r="S131" s="226">
        <f t="shared" si="21"/>
        <v>0</v>
      </c>
      <c r="T131" s="76">
        <f t="shared" si="15"/>
        <v>0</v>
      </c>
    </row>
    <row r="132" spans="1:20" x14ac:dyDescent="0.2">
      <c r="A132" s="90"/>
      <c r="B132" s="225"/>
      <c r="C132" s="91"/>
      <c r="D132" s="218"/>
      <c r="E132" s="142"/>
      <c r="F132" s="143"/>
      <c r="G132" s="222"/>
      <c r="H132" s="70" t="str">
        <f t="shared" si="22"/>
        <v/>
      </c>
      <c r="I132" s="91"/>
      <c r="J132" s="69" t="str">
        <f t="shared" si="16"/>
        <v/>
      </c>
      <c r="K132" s="221" t="str">
        <f t="shared" si="17"/>
        <v/>
      </c>
      <c r="L132" s="158" t="str">
        <f t="shared" si="23"/>
        <v/>
      </c>
      <c r="M132" s="76" t="str">
        <f t="shared" si="12"/>
        <v/>
      </c>
      <c r="N132" s="76">
        <f t="shared" si="13"/>
        <v>0</v>
      </c>
      <c r="O132" s="75">
        <f t="shared" si="18"/>
        <v>0</v>
      </c>
      <c r="P132" s="75">
        <f t="shared" si="14"/>
        <v>0</v>
      </c>
      <c r="Q132" s="76">
        <f t="shared" si="19"/>
        <v>0</v>
      </c>
      <c r="R132" s="76">
        <f t="shared" si="20"/>
        <v>0</v>
      </c>
      <c r="S132" s="226">
        <f t="shared" si="21"/>
        <v>0</v>
      </c>
      <c r="T132" s="76">
        <f t="shared" si="15"/>
        <v>0</v>
      </c>
    </row>
    <row r="133" spans="1:20" x14ac:dyDescent="0.2">
      <c r="A133" s="90"/>
      <c r="B133" s="225"/>
      <c r="C133" s="91"/>
      <c r="D133" s="218"/>
      <c r="E133" s="142"/>
      <c r="F133" s="143"/>
      <c r="G133" s="222"/>
      <c r="H133" s="70" t="str">
        <f t="shared" si="22"/>
        <v/>
      </c>
      <c r="I133" s="91"/>
      <c r="J133" s="69" t="str">
        <f t="shared" si="16"/>
        <v/>
      </c>
      <c r="K133" s="221" t="str">
        <f t="shared" si="17"/>
        <v/>
      </c>
      <c r="L133" s="158" t="str">
        <f t="shared" si="23"/>
        <v/>
      </c>
      <c r="M133" s="76" t="str">
        <f t="shared" si="12"/>
        <v/>
      </c>
      <c r="N133" s="76">
        <f t="shared" si="13"/>
        <v>0</v>
      </c>
      <c r="O133" s="75">
        <f t="shared" si="18"/>
        <v>0</v>
      </c>
      <c r="P133" s="75">
        <f t="shared" si="14"/>
        <v>0</v>
      </c>
      <c r="Q133" s="76">
        <f t="shared" si="19"/>
        <v>0</v>
      </c>
      <c r="R133" s="76">
        <f t="shared" si="20"/>
        <v>0</v>
      </c>
      <c r="S133" s="226">
        <f t="shared" si="21"/>
        <v>0</v>
      </c>
      <c r="T133" s="76">
        <f t="shared" si="15"/>
        <v>0</v>
      </c>
    </row>
    <row r="134" spans="1:20" x14ac:dyDescent="0.2">
      <c r="A134" s="90"/>
      <c r="B134" s="225"/>
      <c r="C134" s="91"/>
      <c r="D134" s="218"/>
      <c r="E134" s="142"/>
      <c r="F134" s="143"/>
      <c r="G134" s="222"/>
      <c r="H134" s="70" t="str">
        <f t="shared" si="22"/>
        <v/>
      </c>
      <c r="I134" s="91"/>
      <c r="J134" s="69" t="str">
        <f t="shared" si="16"/>
        <v/>
      </c>
      <c r="K134" s="221" t="str">
        <f t="shared" si="17"/>
        <v/>
      </c>
      <c r="L134" s="158" t="str">
        <f t="shared" si="23"/>
        <v/>
      </c>
      <c r="M134" s="76" t="str">
        <f t="shared" si="12"/>
        <v/>
      </c>
      <c r="N134" s="76">
        <f t="shared" si="13"/>
        <v>0</v>
      </c>
      <c r="O134" s="75">
        <f t="shared" si="18"/>
        <v>0</v>
      </c>
      <c r="P134" s="75">
        <f t="shared" si="14"/>
        <v>0</v>
      </c>
      <c r="Q134" s="76">
        <f t="shared" si="19"/>
        <v>0</v>
      </c>
      <c r="R134" s="76">
        <f t="shared" si="20"/>
        <v>0</v>
      </c>
      <c r="S134" s="226">
        <f t="shared" si="21"/>
        <v>0</v>
      </c>
      <c r="T134" s="76">
        <f t="shared" si="15"/>
        <v>0</v>
      </c>
    </row>
    <row r="135" spans="1:20" x14ac:dyDescent="0.2">
      <c r="A135" s="90"/>
      <c r="B135" s="225"/>
      <c r="C135" s="91"/>
      <c r="D135" s="218"/>
      <c r="E135" s="142"/>
      <c r="F135" s="143"/>
      <c r="G135" s="222"/>
      <c r="H135" s="70" t="str">
        <f t="shared" si="22"/>
        <v/>
      </c>
      <c r="I135" s="91"/>
      <c r="J135" s="69" t="str">
        <f t="shared" si="16"/>
        <v/>
      </c>
      <c r="K135" s="221" t="str">
        <f t="shared" si="17"/>
        <v/>
      </c>
      <c r="L135" s="158" t="str">
        <f t="shared" si="23"/>
        <v/>
      </c>
      <c r="M135" s="76" t="str">
        <f t="shared" si="12"/>
        <v/>
      </c>
      <c r="N135" s="76">
        <f t="shared" si="13"/>
        <v>0</v>
      </c>
      <c r="O135" s="75">
        <f t="shared" si="18"/>
        <v>0</v>
      </c>
      <c r="P135" s="75">
        <f t="shared" si="14"/>
        <v>0</v>
      </c>
      <c r="Q135" s="76">
        <f t="shared" si="19"/>
        <v>0</v>
      </c>
      <c r="R135" s="76">
        <f t="shared" si="20"/>
        <v>0</v>
      </c>
      <c r="S135" s="226">
        <f t="shared" si="21"/>
        <v>0</v>
      </c>
      <c r="T135" s="76">
        <f t="shared" si="15"/>
        <v>0</v>
      </c>
    </row>
    <row r="136" spans="1:20" x14ac:dyDescent="0.2">
      <c r="A136" s="90"/>
      <c r="B136" s="225"/>
      <c r="C136" s="91"/>
      <c r="D136" s="218"/>
      <c r="E136" s="142"/>
      <c r="F136" s="143"/>
      <c r="G136" s="222"/>
      <c r="H136" s="70" t="str">
        <f t="shared" si="22"/>
        <v/>
      </c>
      <c r="I136" s="91"/>
      <c r="J136" s="69" t="str">
        <f t="shared" si="16"/>
        <v/>
      </c>
      <c r="K136" s="221" t="str">
        <f t="shared" si="17"/>
        <v/>
      </c>
      <c r="L136" s="158" t="str">
        <f t="shared" si="23"/>
        <v/>
      </c>
      <c r="M136" s="76" t="str">
        <f t="shared" ref="M136:M199" si="24">IF(C136&gt;0,IF(D136&gt;0,IF(J136&lt;=3470,$A$379,IF(J136&gt;=4340,$A$381,$A$380)),IF(E136&gt;0,IF(C136/E136&gt;=4340,$A$381,$T$7),"")),"")</f>
        <v/>
      </c>
      <c r="N136" s="76">
        <f t="shared" ref="N136:N199" si="25">IF(C136&gt;0,IF(D136&gt;0,IF(J136&gt;12350,1,0),IF(E136&gt;0,IF(C136/E136&gt;12350,1,0),0)),0)</f>
        <v>0</v>
      </c>
      <c r="O136" s="75">
        <f t="shared" si="18"/>
        <v>0</v>
      </c>
      <c r="P136" s="75">
        <f t="shared" ref="P136:P199" si="26">IF(AND(M136=$A$380,ISBLANK(G136)),1,0)</f>
        <v>0</v>
      </c>
      <c r="Q136" s="76">
        <f t="shared" si="19"/>
        <v>0</v>
      </c>
      <c r="R136" s="76">
        <f t="shared" si="20"/>
        <v>0</v>
      </c>
      <c r="S136" s="226">
        <f t="shared" si="21"/>
        <v>0</v>
      </c>
      <c r="T136" s="76">
        <f t="shared" ref="T136:T199" si="27">IF(AND(C136*MAX(D136:E136)&gt;0,M136&lt;&gt;$A$379,M136&lt;&gt;$A$380,M136&lt;&gt;$A$381),1,0)</f>
        <v>0</v>
      </c>
    </row>
    <row r="137" spans="1:20" x14ac:dyDescent="0.2">
      <c r="A137" s="90"/>
      <c r="B137" s="225"/>
      <c r="C137" s="91"/>
      <c r="D137" s="218"/>
      <c r="E137" s="142"/>
      <c r="F137" s="143"/>
      <c r="G137" s="222"/>
      <c r="H137" s="70" t="str">
        <f t="shared" si="22"/>
        <v/>
      </c>
      <c r="I137" s="91"/>
      <c r="J137" s="69" t="str">
        <f t="shared" ref="J137:J200" si="28">IF(C137*D137&gt;0,+C137/D137,"")</f>
        <v/>
      </c>
      <c r="K137" s="221" t="str">
        <f t="shared" ref="K137:K200" si="29">IF(C137*D137&gt;0,+E137*G137,"")</f>
        <v/>
      </c>
      <c r="L137" s="158" t="str">
        <f t="shared" si="23"/>
        <v/>
      </c>
      <c r="M137" s="76" t="str">
        <f t="shared" si="24"/>
        <v/>
      </c>
      <c r="N137" s="76">
        <f t="shared" si="25"/>
        <v>0</v>
      </c>
      <c r="O137" s="75">
        <f t="shared" ref="O137:O200" si="30">IF(F137&gt;E137,1,0)</f>
        <v>0</v>
      </c>
      <c r="P137" s="75">
        <f t="shared" si="26"/>
        <v>0</v>
      </c>
      <c r="Q137" s="76">
        <f t="shared" ref="Q137:Q200" si="31">IF(C137&gt;0,IF(OR(H137="",I137&gt;H137),1,0),0)</f>
        <v>0</v>
      </c>
      <c r="R137" s="76">
        <f t="shared" ref="R137:R200" si="32">IF(AND(F137&lt;1,I137&gt;0),1,0)</f>
        <v>0</v>
      </c>
      <c r="S137" s="226">
        <f t="shared" ref="S137:S200" si="33">IF(AND(ISBLANK(A137),ISBLANK(C137),ISBLANK(D137),ISBLANK(E137),ISBLANK(F137),ISBLANK(G137),ISBLANK(I137)),0,IF(ISBLANK(B137),1,0))</f>
        <v>0</v>
      </c>
      <c r="T137" s="76">
        <f t="shared" si="27"/>
        <v>0</v>
      </c>
    </row>
    <row r="138" spans="1:20" x14ac:dyDescent="0.2">
      <c r="A138" s="90"/>
      <c r="B138" s="225"/>
      <c r="C138" s="91"/>
      <c r="D138" s="218"/>
      <c r="E138" s="142"/>
      <c r="F138" s="143"/>
      <c r="G138" s="222"/>
      <c r="H138" s="70" t="str">
        <f t="shared" ref="H138:H201" si="34">IF($B$4="","",IF(C138*D138&gt;0,ROUND(+G138/5*$D$5*E138*D138,2),""))</f>
        <v/>
      </c>
      <c r="I138" s="91"/>
      <c r="J138" s="69" t="str">
        <f t="shared" si="28"/>
        <v/>
      </c>
      <c r="K138" s="221" t="str">
        <f t="shared" si="29"/>
        <v/>
      </c>
      <c r="L138" s="158" t="str">
        <f t="shared" si="23"/>
        <v/>
      </c>
      <c r="M138" s="76" t="str">
        <f t="shared" si="24"/>
        <v/>
      </c>
      <c r="N138" s="76">
        <f t="shared" si="25"/>
        <v>0</v>
      </c>
      <c r="O138" s="75">
        <f t="shared" si="30"/>
        <v>0</v>
      </c>
      <c r="P138" s="75">
        <f t="shared" si="26"/>
        <v>0</v>
      </c>
      <c r="Q138" s="76">
        <f t="shared" si="31"/>
        <v>0</v>
      </c>
      <c r="R138" s="76">
        <f t="shared" si="32"/>
        <v>0</v>
      </c>
      <c r="S138" s="226">
        <f t="shared" si="33"/>
        <v>0</v>
      </c>
      <c r="T138" s="76">
        <f t="shared" si="27"/>
        <v>0</v>
      </c>
    </row>
    <row r="139" spans="1:20" x14ac:dyDescent="0.2">
      <c r="A139" s="90"/>
      <c r="B139" s="225"/>
      <c r="C139" s="91"/>
      <c r="D139" s="218"/>
      <c r="E139" s="142"/>
      <c r="F139" s="143"/>
      <c r="G139" s="222"/>
      <c r="H139" s="70" t="str">
        <f t="shared" si="34"/>
        <v/>
      </c>
      <c r="I139" s="91"/>
      <c r="J139" s="69" t="str">
        <f t="shared" si="28"/>
        <v/>
      </c>
      <c r="K139" s="221" t="str">
        <f t="shared" si="29"/>
        <v/>
      </c>
      <c r="L139" s="158" t="str">
        <f t="shared" si="23"/>
        <v/>
      </c>
      <c r="M139" s="76" t="str">
        <f t="shared" si="24"/>
        <v/>
      </c>
      <c r="N139" s="76">
        <f t="shared" si="25"/>
        <v>0</v>
      </c>
      <c r="O139" s="75">
        <f t="shared" si="30"/>
        <v>0</v>
      </c>
      <c r="P139" s="75">
        <f t="shared" si="26"/>
        <v>0</v>
      </c>
      <c r="Q139" s="76">
        <f t="shared" si="31"/>
        <v>0</v>
      </c>
      <c r="R139" s="76">
        <f t="shared" si="32"/>
        <v>0</v>
      </c>
      <c r="S139" s="226">
        <f t="shared" si="33"/>
        <v>0</v>
      </c>
      <c r="T139" s="76">
        <f t="shared" si="27"/>
        <v>0</v>
      </c>
    </row>
    <row r="140" spans="1:20" x14ac:dyDescent="0.2">
      <c r="A140" s="90"/>
      <c r="B140" s="225"/>
      <c r="C140" s="91"/>
      <c r="D140" s="218"/>
      <c r="E140" s="142"/>
      <c r="F140" s="143"/>
      <c r="G140" s="222"/>
      <c r="H140" s="70" t="str">
        <f t="shared" si="34"/>
        <v/>
      </c>
      <c r="I140" s="91"/>
      <c r="J140" s="69" t="str">
        <f t="shared" si="28"/>
        <v/>
      </c>
      <c r="K140" s="221" t="str">
        <f t="shared" si="29"/>
        <v/>
      </c>
      <c r="L140" s="158" t="str">
        <f t="shared" si="23"/>
        <v/>
      </c>
      <c r="M140" s="76" t="str">
        <f t="shared" si="24"/>
        <v/>
      </c>
      <c r="N140" s="76">
        <f t="shared" si="25"/>
        <v>0</v>
      </c>
      <c r="O140" s="75">
        <f t="shared" si="30"/>
        <v>0</v>
      </c>
      <c r="P140" s="75">
        <f t="shared" si="26"/>
        <v>0</v>
      </c>
      <c r="Q140" s="76">
        <f t="shared" si="31"/>
        <v>0</v>
      </c>
      <c r="R140" s="76">
        <f t="shared" si="32"/>
        <v>0</v>
      </c>
      <c r="S140" s="226">
        <f t="shared" si="33"/>
        <v>0</v>
      </c>
      <c r="T140" s="76">
        <f t="shared" si="27"/>
        <v>0</v>
      </c>
    </row>
    <row r="141" spans="1:20" x14ac:dyDescent="0.2">
      <c r="A141" s="90"/>
      <c r="B141" s="225"/>
      <c r="C141" s="91"/>
      <c r="D141" s="218"/>
      <c r="E141" s="142"/>
      <c r="F141" s="143"/>
      <c r="G141" s="222"/>
      <c r="H141" s="70" t="str">
        <f t="shared" si="34"/>
        <v/>
      </c>
      <c r="I141" s="91"/>
      <c r="J141" s="69" t="str">
        <f t="shared" si="28"/>
        <v/>
      </c>
      <c r="K141" s="221" t="str">
        <f t="shared" si="29"/>
        <v/>
      </c>
      <c r="L141" s="158" t="str">
        <f t="shared" si="23"/>
        <v/>
      </c>
      <c r="M141" s="76" t="str">
        <f t="shared" si="24"/>
        <v/>
      </c>
      <c r="N141" s="76">
        <f t="shared" si="25"/>
        <v>0</v>
      </c>
      <c r="O141" s="75">
        <f t="shared" si="30"/>
        <v>0</v>
      </c>
      <c r="P141" s="75">
        <f t="shared" si="26"/>
        <v>0</v>
      </c>
      <c r="Q141" s="76">
        <f t="shared" si="31"/>
        <v>0</v>
      </c>
      <c r="R141" s="76">
        <f t="shared" si="32"/>
        <v>0</v>
      </c>
      <c r="S141" s="226">
        <f t="shared" si="33"/>
        <v>0</v>
      </c>
      <c r="T141" s="76">
        <f t="shared" si="27"/>
        <v>0</v>
      </c>
    </row>
    <row r="142" spans="1:20" x14ac:dyDescent="0.2">
      <c r="A142" s="90"/>
      <c r="B142" s="225"/>
      <c r="C142" s="91"/>
      <c r="D142" s="218"/>
      <c r="E142" s="142"/>
      <c r="F142" s="143"/>
      <c r="G142" s="222"/>
      <c r="H142" s="70" t="str">
        <f t="shared" si="34"/>
        <v/>
      </c>
      <c r="I142" s="91"/>
      <c r="J142" s="69" t="str">
        <f t="shared" si="28"/>
        <v/>
      </c>
      <c r="K142" s="221" t="str">
        <f t="shared" si="29"/>
        <v/>
      </c>
      <c r="L142" s="158" t="str">
        <f t="shared" si="23"/>
        <v/>
      </c>
      <c r="M142" s="76" t="str">
        <f t="shared" si="24"/>
        <v/>
      </c>
      <c r="N142" s="76">
        <f t="shared" si="25"/>
        <v>0</v>
      </c>
      <c r="O142" s="75">
        <f t="shared" si="30"/>
        <v>0</v>
      </c>
      <c r="P142" s="75">
        <f t="shared" si="26"/>
        <v>0</v>
      </c>
      <c r="Q142" s="76">
        <f t="shared" si="31"/>
        <v>0</v>
      </c>
      <c r="R142" s="76">
        <f t="shared" si="32"/>
        <v>0</v>
      </c>
      <c r="S142" s="226">
        <f t="shared" si="33"/>
        <v>0</v>
      </c>
      <c r="T142" s="76">
        <f t="shared" si="27"/>
        <v>0</v>
      </c>
    </row>
    <row r="143" spans="1:20" x14ac:dyDescent="0.2">
      <c r="A143" s="90"/>
      <c r="B143" s="225"/>
      <c r="C143" s="91"/>
      <c r="D143" s="218"/>
      <c r="E143" s="142"/>
      <c r="F143" s="143"/>
      <c r="G143" s="222"/>
      <c r="H143" s="70" t="str">
        <f t="shared" si="34"/>
        <v/>
      </c>
      <c r="I143" s="91"/>
      <c r="J143" s="69" t="str">
        <f t="shared" si="28"/>
        <v/>
      </c>
      <c r="K143" s="221" t="str">
        <f t="shared" si="29"/>
        <v/>
      </c>
      <c r="L143" s="158" t="str">
        <f t="shared" si="23"/>
        <v/>
      </c>
      <c r="M143" s="76" t="str">
        <f t="shared" si="24"/>
        <v/>
      </c>
      <c r="N143" s="76">
        <f t="shared" si="25"/>
        <v>0</v>
      </c>
      <c r="O143" s="75">
        <f t="shared" si="30"/>
        <v>0</v>
      </c>
      <c r="P143" s="75">
        <f t="shared" si="26"/>
        <v>0</v>
      </c>
      <c r="Q143" s="76">
        <f t="shared" si="31"/>
        <v>0</v>
      </c>
      <c r="R143" s="76">
        <f t="shared" si="32"/>
        <v>0</v>
      </c>
      <c r="S143" s="226">
        <f t="shared" si="33"/>
        <v>0</v>
      </c>
      <c r="T143" s="76">
        <f t="shared" si="27"/>
        <v>0</v>
      </c>
    </row>
    <row r="144" spans="1:20" x14ac:dyDescent="0.2">
      <c r="A144" s="90"/>
      <c r="B144" s="225"/>
      <c r="C144" s="91"/>
      <c r="D144" s="218"/>
      <c r="E144" s="142"/>
      <c r="F144" s="143"/>
      <c r="G144" s="222"/>
      <c r="H144" s="70" t="str">
        <f t="shared" si="34"/>
        <v/>
      </c>
      <c r="I144" s="91"/>
      <c r="J144" s="69" t="str">
        <f t="shared" si="28"/>
        <v/>
      </c>
      <c r="K144" s="221" t="str">
        <f t="shared" si="29"/>
        <v/>
      </c>
      <c r="L144" s="158" t="str">
        <f t="shared" si="23"/>
        <v/>
      </c>
      <c r="M144" s="76" t="str">
        <f t="shared" si="24"/>
        <v/>
      </c>
      <c r="N144" s="76">
        <f t="shared" si="25"/>
        <v>0</v>
      </c>
      <c r="O144" s="75">
        <f t="shared" si="30"/>
        <v>0</v>
      </c>
      <c r="P144" s="75">
        <f t="shared" si="26"/>
        <v>0</v>
      </c>
      <c r="Q144" s="76">
        <f t="shared" si="31"/>
        <v>0</v>
      </c>
      <c r="R144" s="76">
        <f t="shared" si="32"/>
        <v>0</v>
      </c>
      <c r="S144" s="226">
        <f t="shared" si="33"/>
        <v>0</v>
      </c>
      <c r="T144" s="76">
        <f t="shared" si="27"/>
        <v>0</v>
      </c>
    </row>
    <row r="145" spans="1:20" x14ac:dyDescent="0.2">
      <c r="A145" s="90"/>
      <c r="B145" s="225"/>
      <c r="C145" s="91"/>
      <c r="D145" s="218"/>
      <c r="E145" s="142"/>
      <c r="F145" s="143"/>
      <c r="G145" s="222"/>
      <c r="H145" s="70" t="str">
        <f t="shared" si="34"/>
        <v/>
      </c>
      <c r="I145" s="91"/>
      <c r="J145" s="69" t="str">
        <f t="shared" si="28"/>
        <v/>
      </c>
      <c r="K145" s="221" t="str">
        <f t="shared" si="29"/>
        <v/>
      </c>
      <c r="L145" s="158" t="str">
        <f t="shared" si="23"/>
        <v/>
      </c>
      <c r="M145" s="76" t="str">
        <f t="shared" si="24"/>
        <v/>
      </c>
      <c r="N145" s="76">
        <f t="shared" si="25"/>
        <v>0</v>
      </c>
      <c r="O145" s="75">
        <f t="shared" si="30"/>
        <v>0</v>
      </c>
      <c r="P145" s="75">
        <f t="shared" si="26"/>
        <v>0</v>
      </c>
      <c r="Q145" s="76">
        <f t="shared" si="31"/>
        <v>0</v>
      </c>
      <c r="R145" s="76">
        <f t="shared" si="32"/>
        <v>0</v>
      </c>
      <c r="S145" s="226">
        <f t="shared" si="33"/>
        <v>0</v>
      </c>
      <c r="T145" s="76">
        <f t="shared" si="27"/>
        <v>0</v>
      </c>
    </row>
    <row r="146" spans="1:20" x14ac:dyDescent="0.2">
      <c r="A146" s="90"/>
      <c r="B146" s="225"/>
      <c r="C146" s="91"/>
      <c r="D146" s="218"/>
      <c r="E146" s="142"/>
      <c r="F146" s="143"/>
      <c r="G146" s="222"/>
      <c r="H146" s="70" t="str">
        <f t="shared" si="34"/>
        <v/>
      </c>
      <c r="I146" s="91"/>
      <c r="J146" s="69" t="str">
        <f t="shared" si="28"/>
        <v/>
      </c>
      <c r="K146" s="221" t="str">
        <f t="shared" si="29"/>
        <v/>
      </c>
      <c r="L146" s="158" t="str">
        <f t="shared" si="23"/>
        <v/>
      </c>
      <c r="M146" s="76" t="str">
        <f t="shared" si="24"/>
        <v/>
      </c>
      <c r="N146" s="76">
        <f t="shared" si="25"/>
        <v>0</v>
      </c>
      <c r="O146" s="75">
        <f t="shared" si="30"/>
        <v>0</v>
      </c>
      <c r="P146" s="75">
        <f t="shared" si="26"/>
        <v>0</v>
      </c>
      <c r="Q146" s="76">
        <f t="shared" si="31"/>
        <v>0</v>
      </c>
      <c r="R146" s="76">
        <f t="shared" si="32"/>
        <v>0</v>
      </c>
      <c r="S146" s="226">
        <f t="shared" si="33"/>
        <v>0</v>
      </c>
      <c r="T146" s="76">
        <f t="shared" si="27"/>
        <v>0</v>
      </c>
    </row>
    <row r="147" spans="1:20" x14ac:dyDescent="0.2">
      <c r="A147" s="90"/>
      <c r="B147" s="225"/>
      <c r="C147" s="91"/>
      <c r="D147" s="218"/>
      <c r="E147" s="142"/>
      <c r="F147" s="143"/>
      <c r="G147" s="222"/>
      <c r="H147" s="70" t="str">
        <f t="shared" si="34"/>
        <v/>
      </c>
      <c r="I147" s="91"/>
      <c r="J147" s="69" t="str">
        <f t="shared" si="28"/>
        <v/>
      </c>
      <c r="K147" s="221" t="str">
        <f t="shared" si="29"/>
        <v/>
      </c>
      <c r="L147" s="158" t="str">
        <f t="shared" si="23"/>
        <v/>
      </c>
      <c r="M147" s="76" t="str">
        <f t="shared" si="24"/>
        <v/>
      </c>
      <c r="N147" s="76">
        <f t="shared" si="25"/>
        <v>0</v>
      </c>
      <c r="O147" s="75">
        <f t="shared" si="30"/>
        <v>0</v>
      </c>
      <c r="P147" s="75">
        <f t="shared" si="26"/>
        <v>0</v>
      </c>
      <c r="Q147" s="76">
        <f t="shared" si="31"/>
        <v>0</v>
      </c>
      <c r="R147" s="76">
        <f t="shared" si="32"/>
        <v>0</v>
      </c>
      <c r="S147" s="226">
        <f t="shared" si="33"/>
        <v>0</v>
      </c>
      <c r="T147" s="76">
        <f t="shared" si="27"/>
        <v>0</v>
      </c>
    </row>
    <row r="148" spans="1:20" x14ac:dyDescent="0.2">
      <c r="A148" s="90"/>
      <c r="B148" s="225"/>
      <c r="C148" s="91"/>
      <c r="D148" s="218"/>
      <c r="E148" s="142"/>
      <c r="F148" s="143"/>
      <c r="G148" s="222"/>
      <c r="H148" s="70" t="str">
        <f t="shared" si="34"/>
        <v/>
      </c>
      <c r="I148" s="91"/>
      <c r="J148" s="69" t="str">
        <f t="shared" si="28"/>
        <v/>
      </c>
      <c r="K148" s="221" t="str">
        <f t="shared" si="29"/>
        <v/>
      </c>
      <c r="L148" s="158" t="str">
        <f t="shared" si="23"/>
        <v/>
      </c>
      <c r="M148" s="76" t="str">
        <f t="shared" si="24"/>
        <v/>
      </c>
      <c r="N148" s="76">
        <f t="shared" si="25"/>
        <v>0</v>
      </c>
      <c r="O148" s="75">
        <f t="shared" si="30"/>
        <v>0</v>
      </c>
      <c r="P148" s="75">
        <f t="shared" si="26"/>
        <v>0</v>
      </c>
      <c r="Q148" s="76">
        <f t="shared" si="31"/>
        <v>0</v>
      </c>
      <c r="R148" s="76">
        <f t="shared" si="32"/>
        <v>0</v>
      </c>
      <c r="S148" s="226">
        <f t="shared" si="33"/>
        <v>0</v>
      </c>
      <c r="T148" s="76">
        <f t="shared" si="27"/>
        <v>0</v>
      </c>
    </row>
    <row r="149" spans="1:20" x14ac:dyDescent="0.2">
      <c r="A149" s="90"/>
      <c r="B149" s="225"/>
      <c r="C149" s="91"/>
      <c r="D149" s="218"/>
      <c r="E149" s="142"/>
      <c r="F149" s="143"/>
      <c r="G149" s="222"/>
      <c r="H149" s="70" t="str">
        <f t="shared" si="34"/>
        <v/>
      </c>
      <c r="I149" s="91"/>
      <c r="J149" s="69" t="str">
        <f t="shared" si="28"/>
        <v/>
      </c>
      <c r="K149" s="221" t="str">
        <f t="shared" si="29"/>
        <v/>
      </c>
      <c r="L149" s="158" t="str">
        <f t="shared" si="23"/>
        <v/>
      </c>
      <c r="M149" s="76" t="str">
        <f t="shared" si="24"/>
        <v/>
      </c>
      <c r="N149" s="76">
        <f t="shared" si="25"/>
        <v>0</v>
      </c>
      <c r="O149" s="75">
        <f t="shared" si="30"/>
        <v>0</v>
      </c>
      <c r="P149" s="75">
        <f t="shared" si="26"/>
        <v>0</v>
      </c>
      <c r="Q149" s="76">
        <f t="shared" si="31"/>
        <v>0</v>
      </c>
      <c r="R149" s="76">
        <f t="shared" si="32"/>
        <v>0</v>
      </c>
      <c r="S149" s="226">
        <f t="shared" si="33"/>
        <v>0</v>
      </c>
      <c r="T149" s="76">
        <f t="shared" si="27"/>
        <v>0</v>
      </c>
    </row>
    <row r="150" spans="1:20" x14ac:dyDescent="0.2">
      <c r="A150" s="90"/>
      <c r="B150" s="225"/>
      <c r="C150" s="91"/>
      <c r="D150" s="218"/>
      <c r="E150" s="142"/>
      <c r="F150" s="143"/>
      <c r="G150" s="222"/>
      <c r="H150" s="70" t="str">
        <f t="shared" si="34"/>
        <v/>
      </c>
      <c r="I150" s="91"/>
      <c r="J150" s="69" t="str">
        <f t="shared" si="28"/>
        <v/>
      </c>
      <c r="K150" s="221" t="str">
        <f t="shared" si="29"/>
        <v/>
      </c>
      <c r="L150" s="158" t="str">
        <f t="shared" si="23"/>
        <v/>
      </c>
      <c r="M150" s="76" t="str">
        <f t="shared" si="24"/>
        <v/>
      </c>
      <c r="N150" s="76">
        <f t="shared" si="25"/>
        <v>0</v>
      </c>
      <c r="O150" s="75">
        <f t="shared" si="30"/>
        <v>0</v>
      </c>
      <c r="P150" s="75">
        <f t="shared" si="26"/>
        <v>0</v>
      </c>
      <c r="Q150" s="76">
        <f t="shared" si="31"/>
        <v>0</v>
      </c>
      <c r="R150" s="76">
        <f t="shared" si="32"/>
        <v>0</v>
      </c>
      <c r="S150" s="226">
        <f t="shared" si="33"/>
        <v>0</v>
      </c>
      <c r="T150" s="76">
        <f t="shared" si="27"/>
        <v>0</v>
      </c>
    </row>
    <row r="151" spans="1:20" x14ac:dyDescent="0.2">
      <c r="A151" s="90"/>
      <c r="B151" s="225"/>
      <c r="C151" s="91"/>
      <c r="D151" s="218"/>
      <c r="E151" s="142"/>
      <c r="F151" s="143"/>
      <c r="G151" s="222"/>
      <c r="H151" s="70" t="str">
        <f t="shared" si="34"/>
        <v/>
      </c>
      <c r="I151" s="91"/>
      <c r="J151" s="69" t="str">
        <f t="shared" si="28"/>
        <v/>
      </c>
      <c r="K151" s="221" t="str">
        <f t="shared" si="29"/>
        <v/>
      </c>
      <c r="L151" s="158" t="str">
        <f t="shared" si="23"/>
        <v/>
      </c>
      <c r="M151" s="76" t="str">
        <f t="shared" si="24"/>
        <v/>
      </c>
      <c r="N151" s="76">
        <f t="shared" si="25"/>
        <v>0</v>
      </c>
      <c r="O151" s="75">
        <f t="shared" si="30"/>
        <v>0</v>
      </c>
      <c r="P151" s="75">
        <f t="shared" si="26"/>
        <v>0</v>
      </c>
      <c r="Q151" s="76">
        <f t="shared" si="31"/>
        <v>0</v>
      </c>
      <c r="R151" s="76">
        <f t="shared" si="32"/>
        <v>0</v>
      </c>
      <c r="S151" s="226">
        <f t="shared" si="33"/>
        <v>0</v>
      </c>
      <c r="T151" s="76">
        <f t="shared" si="27"/>
        <v>0</v>
      </c>
    </row>
    <row r="152" spans="1:20" x14ac:dyDescent="0.2">
      <c r="A152" s="90"/>
      <c r="B152" s="225"/>
      <c r="C152" s="91"/>
      <c r="D152" s="218"/>
      <c r="E152" s="142"/>
      <c r="F152" s="143"/>
      <c r="G152" s="222"/>
      <c r="H152" s="70" t="str">
        <f t="shared" si="34"/>
        <v/>
      </c>
      <c r="I152" s="91"/>
      <c r="J152" s="69" t="str">
        <f t="shared" si="28"/>
        <v/>
      </c>
      <c r="K152" s="221" t="str">
        <f t="shared" si="29"/>
        <v/>
      </c>
      <c r="L152" s="158" t="str">
        <f t="shared" si="23"/>
        <v/>
      </c>
      <c r="M152" s="76" t="str">
        <f t="shared" si="24"/>
        <v/>
      </c>
      <c r="N152" s="76">
        <f t="shared" si="25"/>
        <v>0</v>
      </c>
      <c r="O152" s="75">
        <f t="shared" si="30"/>
        <v>0</v>
      </c>
      <c r="P152" s="75">
        <f t="shared" si="26"/>
        <v>0</v>
      </c>
      <c r="Q152" s="76">
        <f t="shared" si="31"/>
        <v>0</v>
      </c>
      <c r="R152" s="76">
        <f t="shared" si="32"/>
        <v>0</v>
      </c>
      <c r="S152" s="226">
        <f t="shared" si="33"/>
        <v>0</v>
      </c>
      <c r="T152" s="76">
        <f t="shared" si="27"/>
        <v>0</v>
      </c>
    </row>
    <row r="153" spans="1:20" x14ac:dyDescent="0.2">
      <c r="A153" s="90"/>
      <c r="B153" s="225"/>
      <c r="C153" s="91"/>
      <c r="D153" s="218"/>
      <c r="E153" s="142"/>
      <c r="F153" s="143"/>
      <c r="G153" s="222"/>
      <c r="H153" s="70" t="str">
        <f t="shared" si="34"/>
        <v/>
      </c>
      <c r="I153" s="91"/>
      <c r="J153" s="69" t="str">
        <f t="shared" si="28"/>
        <v/>
      </c>
      <c r="K153" s="221" t="str">
        <f t="shared" si="29"/>
        <v/>
      </c>
      <c r="L153" s="158" t="str">
        <f t="shared" si="23"/>
        <v/>
      </c>
      <c r="M153" s="76" t="str">
        <f t="shared" si="24"/>
        <v/>
      </c>
      <c r="N153" s="76">
        <f t="shared" si="25"/>
        <v>0</v>
      </c>
      <c r="O153" s="75">
        <f t="shared" si="30"/>
        <v>0</v>
      </c>
      <c r="P153" s="75">
        <f t="shared" si="26"/>
        <v>0</v>
      </c>
      <c r="Q153" s="76">
        <f t="shared" si="31"/>
        <v>0</v>
      </c>
      <c r="R153" s="76">
        <f t="shared" si="32"/>
        <v>0</v>
      </c>
      <c r="S153" s="226">
        <f t="shared" si="33"/>
        <v>0</v>
      </c>
      <c r="T153" s="76">
        <f t="shared" si="27"/>
        <v>0</v>
      </c>
    </row>
    <row r="154" spans="1:20" x14ac:dyDescent="0.2">
      <c r="A154" s="90"/>
      <c r="B154" s="225"/>
      <c r="C154" s="91"/>
      <c r="D154" s="218"/>
      <c r="E154" s="142"/>
      <c r="F154" s="143"/>
      <c r="G154" s="222"/>
      <c r="H154" s="70" t="str">
        <f t="shared" si="34"/>
        <v/>
      </c>
      <c r="I154" s="91"/>
      <c r="J154" s="69" t="str">
        <f t="shared" si="28"/>
        <v/>
      </c>
      <c r="K154" s="221" t="str">
        <f t="shared" si="29"/>
        <v/>
      </c>
      <c r="L154" s="158" t="str">
        <f t="shared" si="23"/>
        <v/>
      </c>
      <c r="M154" s="76" t="str">
        <f t="shared" si="24"/>
        <v/>
      </c>
      <c r="N154" s="76">
        <f t="shared" si="25"/>
        <v>0</v>
      </c>
      <c r="O154" s="75">
        <f t="shared" si="30"/>
        <v>0</v>
      </c>
      <c r="P154" s="75">
        <f t="shared" si="26"/>
        <v>0</v>
      </c>
      <c r="Q154" s="76">
        <f t="shared" si="31"/>
        <v>0</v>
      </c>
      <c r="R154" s="76">
        <f t="shared" si="32"/>
        <v>0</v>
      </c>
      <c r="S154" s="226">
        <f t="shared" si="33"/>
        <v>0</v>
      </c>
      <c r="T154" s="76">
        <f t="shared" si="27"/>
        <v>0</v>
      </c>
    </row>
    <row r="155" spans="1:20" x14ac:dyDescent="0.2">
      <c r="A155" s="90"/>
      <c r="B155" s="225"/>
      <c r="C155" s="91"/>
      <c r="D155" s="218"/>
      <c r="E155" s="142"/>
      <c r="F155" s="143"/>
      <c r="G155" s="222"/>
      <c r="H155" s="70" t="str">
        <f t="shared" si="34"/>
        <v/>
      </c>
      <c r="I155" s="91"/>
      <c r="J155" s="69" t="str">
        <f t="shared" si="28"/>
        <v/>
      </c>
      <c r="K155" s="221" t="str">
        <f t="shared" si="29"/>
        <v/>
      </c>
      <c r="L155" s="158" t="str">
        <f t="shared" si="23"/>
        <v/>
      </c>
      <c r="M155" s="76" t="str">
        <f t="shared" si="24"/>
        <v/>
      </c>
      <c r="N155" s="76">
        <f t="shared" si="25"/>
        <v>0</v>
      </c>
      <c r="O155" s="75">
        <f t="shared" si="30"/>
        <v>0</v>
      </c>
      <c r="P155" s="75">
        <f t="shared" si="26"/>
        <v>0</v>
      </c>
      <c r="Q155" s="76">
        <f t="shared" si="31"/>
        <v>0</v>
      </c>
      <c r="R155" s="76">
        <f t="shared" si="32"/>
        <v>0</v>
      </c>
      <c r="S155" s="226">
        <f t="shared" si="33"/>
        <v>0</v>
      </c>
      <c r="T155" s="76">
        <f t="shared" si="27"/>
        <v>0</v>
      </c>
    </row>
    <row r="156" spans="1:20" x14ac:dyDescent="0.2">
      <c r="A156" s="90"/>
      <c r="B156" s="225"/>
      <c r="C156" s="91"/>
      <c r="D156" s="218"/>
      <c r="E156" s="142"/>
      <c r="F156" s="143"/>
      <c r="G156" s="222"/>
      <c r="H156" s="70" t="str">
        <f t="shared" si="34"/>
        <v/>
      </c>
      <c r="I156" s="91"/>
      <c r="J156" s="69" t="str">
        <f t="shared" si="28"/>
        <v/>
      </c>
      <c r="K156" s="221" t="str">
        <f t="shared" si="29"/>
        <v/>
      </c>
      <c r="L156" s="158" t="str">
        <f t="shared" si="23"/>
        <v/>
      </c>
      <c r="M156" s="76" t="str">
        <f t="shared" si="24"/>
        <v/>
      </c>
      <c r="N156" s="76">
        <f t="shared" si="25"/>
        <v>0</v>
      </c>
      <c r="O156" s="75">
        <f t="shared" si="30"/>
        <v>0</v>
      </c>
      <c r="P156" s="75">
        <f t="shared" si="26"/>
        <v>0</v>
      </c>
      <c r="Q156" s="76">
        <f t="shared" si="31"/>
        <v>0</v>
      </c>
      <c r="R156" s="76">
        <f t="shared" si="32"/>
        <v>0</v>
      </c>
      <c r="S156" s="226">
        <f t="shared" si="33"/>
        <v>0</v>
      </c>
      <c r="T156" s="76">
        <f t="shared" si="27"/>
        <v>0</v>
      </c>
    </row>
    <row r="157" spans="1:20" x14ac:dyDescent="0.2">
      <c r="A157" s="90"/>
      <c r="B157" s="225"/>
      <c r="C157" s="91"/>
      <c r="D157" s="218"/>
      <c r="E157" s="142"/>
      <c r="F157" s="143"/>
      <c r="G157" s="222"/>
      <c r="H157" s="70" t="str">
        <f t="shared" si="34"/>
        <v/>
      </c>
      <c r="I157" s="91"/>
      <c r="J157" s="69" t="str">
        <f t="shared" si="28"/>
        <v/>
      </c>
      <c r="K157" s="221" t="str">
        <f t="shared" si="29"/>
        <v/>
      </c>
      <c r="L157" s="158" t="str">
        <f t="shared" si="23"/>
        <v/>
      </c>
      <c r="M157" s="76" t="str">
        <f t="shared" si="24"/>
        <v/>
      </c>
      <c r="N157" s="76">
        <f t="shared" si="25"/>
        <v>0</v>
      </c>
      <c r="O157" s="75">
        <f t="shared" si="30"/>
        <v>0</v>
      </c>
      <c r="P157" s="75">
        <f t="shared" si="26"/>
        <v>0</v>
      </c>
      <c r="Q157" s="76">
        <f t="shared" si="31"/>
        <v>0</v>
      </c>
      <c r="R157" s="76">
        <f t="shared" si="32"/>
        <v>0</v>
      </c>
      <c r="S157" s="226">
        <f t="shared" si="33"/>
        <v>0</v>
      </c>
      <c r="T157" s="76">
        <f t="shared" si="27"/>
        <v>0</v>
      </c>
    </row>
    <row r="158" spans="1:20" x14ac:dyDescent="0.2">
      <c r="A158" s="90"/>
      <c r="B158" s="225"/>
      <c r="C158" s="91"/>
      <c r="D158" s="218"/>
      <c r="E158" s="142"/>
      <c r="F158" s="143"/>
      <c r="G158" s="222"/>
      <c r="H158" s="70" t="str">
        <f t="shared" si="34"/>
        <v/>
      </c>
      <c r="I158" s="91"/>
      <c r="J158" s="69" t="str">
        <f t="shared" si="28"/>
        <v/>
      </c>
      <c r="K158" s="221" t="str">
        <f t="shared" si="29"/>
        <v/>
      </c>
      <c r="L158" s="158" t="str">
        <f t="shared" si="23"/>
        <v/>
      </c>
      <c r="M158" s="76" t="str">
        <f t="shared" si="24"/>
        <v/>
      </c>
      <c r="N158" s="76">
        <f t="shared" si="25"/>
        <v>0</v>
      </c>
      <c r="O158" s="75">
        <f t="shared" si="30"/>
        <v>0</v>
      </c>
      <c r="P158" s="75">
        <f t="shared" si="26"/>
        <v>0</v>
      </c>
      <c r="Q158" s="76">
        <f t="shared" si="31"/>
        <v>0</v>
      </c>
      <c r="R158" s="76">
        <f t="shared" si="32"/>
        <v>0</v>
      </c>
      <c r="S158" s="226">
        <f t="shared" si="33"/>
        <v>0</v>
      </c>
      <c r="T158" s="76">
        <f t="shared" si="27"/>
        <v>0</v>
      </c>
    </row>
    <row r="159" spans="1:20" x14ac:dyDescent="0.2">
      <c r="A159" s="90"/>
      <c r="B159" s="225"/>
      <c r="C159" s="91"/>
      <c r="D159" s="218"/>
      <c r="E159" s="142"/>
      <c r="F159" s="143"/>
      <c r="G159" s="222"/>
      <c r="H159" s="70" t="str">
        <f t="shared" si="34"/>
        <v/>
      </c>
      <c r="I159" s="91"/>
      <c r="J159" s="69" t="str">
        <f t="shared" si="28"/>
        <v/>
      </c>
      <c r="K159" s="221" t="str">
        <f t="shared" si="29"/>
        <v/>
      </c>
      <c r="L159" s="158" t="str">
        <f t="shared" si="23"/>
        <v/>
      </c>
      <c r="M159" s="76" t="str">
        <f t="shared" si="24"/>
        <v/>
      </c>
      <c r="N159" s="76">
        <f t="shared" si="25"/>
        <v>0</v>
      </c>
      <c r="O159" s="75">
        <f t="shared" si="30"/>
        <v>0</v>
      </c>
      <c r="P159" s="75">
        <f t="shared" si="26"/>
        <v>0</v>
      </c>
      <c r="Q159" s="76">
        <f t="shared" si="31"/>
        <v>0</v>
      </c>
      <c r="R159" s="76">
        <f t="shared" si="32"/>
        <v>0</v>
      </c>
      <c r="S159" s="226">
        <f t="shared" si="33"/>
        <v>0</v>
      </c>
      <c r="T159" s="76">
        <f t="shared" si="27"/>
        <v>0</v>
      </c>
    </row>
    <row r="160" spans="1:20" x14ac:dyDescent="0.2">
      <c r="A160" s="90"/>
      <c r="B160" s="225"/>
      <c r="C160" s="91"/>
      <c r="D160" s="218"/>
      <c r="E160" s="142"/>
      <c r="F160" s="143"/>
      <c r="G160" s="222"/>
      <c r="H160" s="70" t="str">
        <f t="shared" si="34"/>
        <v/>
      </c>
      <c r="I160" s="91"/>
      <c r="J160" s="69" t="str">
        <f t="shared" si="28"/>
        <v/>
      </c>
      <c r="K160" s="221" t="str">
        <f t="shared" si="29"/>
        <v/>
      </c>
      <c r="L160" s="158" t="str">
        <f t="shared" si="23"/>
        <v/>
      </c>
      <c r="M160" s="76" t="str">
        <f t="shared" si="24"/>
        <v/>
      </c>
      <c r="N160" s="76">
        <f t="shared" si="25"/>
        <v>0</v>
      </c>
      <c r="O160" s="75">
        <f t="shared" si="30"/>
        <v>0</v>
      </c>
      <c r="P160" s="75">
        <f t="shared" si="26"/>
        <v>0</v>
      </c>
      <c r="Q160" s="76">
        <f t="shared" si="31"/>
        <v>0</v>
      </c>
      <c r="R160" s="76">
        <f t="shared" si="32"/>
        <v>0</v>
      </c>
      <c r="S160" s="226">
        <f t="shared" si="33"/>
        <v>0</v>
      </c>
      <c r="T160" s="76">
        <f t="shared" si="27"/>
        <v>0</v>
      </c>
    </row>
    <row r="161" spans="1:20" x14ac:dyDescent="0.2">
      <c r="A161" s="90"/>
      <c r="B161" s="225"/>
      <c r="C161" s="91"/>
      <c r="D161" s="218"/>
      <c r="E161" s="142"/>
      <c r="F161" s="143"/>
      <c r="G161" s="222"/>
      <c r="H161" s="70" t="str">
        <f t="shared" si="34"/>
        <v/>
      </c>
      <c r="I161" s="91"/>
      <c r="J161" s="69" t="str">
        <f t="shared" si="28"/>
        <v/>
      </c>
      <c r="K161" s="221" t="str">
        <f t="shared" si="29"/>
        <v/>
      </c>
      <c r="L161" s="158" t="str">
        <f t="shared" si="23"/>
        <v/>
      </c>
      <c r="M161" s="76" t="str">
        <f t="shared" si="24"/>
        <v/>
      </c>
      <c r="N161" s="76">
        <f t="shared" si="25"/>
        <v>0</v>
      </c>
      <c r="O161" s="75">
        <f t="shared" si="30"/>
        <v>0</v>
      </c>
      <c r="P161" s="75">
        <f t="shared" si="26"/>
        <v>0</v>
      </c>
      <c r="Q161" s="76">
        <f t="shared" si="31"/>
        <v>0</v>
      </c>
      <c r="R161" s="76">
        <f t="shared" si="32"/>
        <v>0</v>
      </c>
      <c r="S161" s="226">
        <f t="shared" si="33"/>
        <v>0</v>
      </c>
      <c r="T161" s="76">
        <f t="shared" si="27"/>
        <v>0</v>
      </c>
    </row>
    <row r="162" spans="1:20" x14ac:dyDescent="0.2">
      <c r="A162" s="90"/>
      <c r="B162" s="225"/>
      <c r="C162" s="91"/>
      <c r="D162" s="218"/>
      <c r="E162" s="142"/>
      <c r="F162" s="143"/>
      <c r="G162" s="222"/>
      <c r="H162" s="70" t="str">
        <f t="shared" si="34"/>
        <v/>
      </c>
      <c r="I162" s="91"/>
      <c r="J162" s="69" t="str">
        <f t="shared" si="28"/>
        <v/>
      </c>
      <c r="K162" s="221" t="str">
        <f t="shared" si="29"/>
        <v/>
      </c>
      <c r="L162" s="158" t="str">
        <f t="shared" si="23"/>
        <v/>
      </c>
      <c r="M162" s="76" t="str">
        <f t="shared" si="24"/>
        <v/>
      </c>
      <c r="N162" s="76">
        <f t="shared" si="25"/>
        <v>0</v>
      </c>
      <c r="O162" s="75">
        <f t="shared" si="30"/>
        <v>0</v>
      </c>
      <c r="P162" s="75">
        <f t="shared" si="26"/>
        <v>0</v>
      </c>
      <c r="Q162" s="76">
        <f t="shared" si="31"/>
        <v>0</v>
      </c>
      <c r="R162" s="76">
        <f t="shared" si="32"/>
        <v>0</v>
      </c>
      <c r="S162" s="226">
        <f t="shared" si="33"/>
        <v>0</v>
      </c>
      <c r="T162" s="76">
        <f t="shared" si="27"/>
        <v>0</v>
      </c>
    </row>
    <row r="163" spans="1:20" x14ac:dyDescent="0.2">
      <c r="A163" s="90"/>
      <c r="B163" s="225"/>
      <c r="C163" s="91"/>
      <c r="D163" s="218"/>
      <c r="E163" s="142"/>
      <c r="F163" s="143"/>
      <c r="G163" s="222"/>
      <c r="H163" s="70" t="str">
        <f t="shared" si="34"/>
        <v/>
      </c>
      <c r="I163" s="91"/>
      <c r="J163" s="69" t="str">
        <f t="shared" si="28"/>
        <v/>
      </c>
      <c r="K163" s="221" t="str">
        <f t="shared" si="29"/>
        <v/>
      </c>
      <c r="L163" s="158" t="str">
        <f t="shared" si="23"/>
        <v/>
      </c>
      <c r="M163" s="76" t="str">
        <f t="shared" si="24"/>
        <v/>
      </c>
      <c r="N163" s="76">
        <f t="shared" si="25"/>
        <v>0</v>
      </c>
      <c r="O163" s="75">
        <f t="shared" si="30"/>
        <v>0</v>
      </c>
      <c r="P163" s="75">
        <f t="shared" si="26"/>
        <v>0</v>
      </c>
      <c r="Q163" s="76">
        <f t="shared" si="31"/>
        <v>0</v>
      </c>
      <c r="R163" s="76">
        <f t="shared" si="32"/>
        <v>0</v>
      </c>
      <c r="S163" s="226">
        <f t="shared" si="33"/>
        <v>0</v>
      </c>
      <c r="T163" s="76">
        <f t="shared" si="27"/>
        <v>0</v>
      </c>
    </row>
    <row r="164" spans="1:20" x14ac:dyDescent="0.2">
      <c r="A164" s="90"/>
      <c r="B164" s="225"/>
      <c r="C164" s="91"/>
      <c r="D164" s="218"/>
      <c r="E164" s="142"/>
      <c r="F164" s="143"/>
      <c r="G164" s="222"/>
      <c r="H164" s="70" t="str">
        <f t="shared" si="34"/>
        <v/>
      </c>
      <c r="I164" s="91"/>
      <c r="J164" s="69" t="str">
        <f t="shared" si="28"/>
        <v/>
      </c>
      <c r="K164" s="221" t="str">
        <f t="shared" si="29"/>
        <v/>
      </c>
      <c r="L164" s="158" t="str">
        <f t="shared" si="23"/>
        <v/>
      </c>
      <c r="M164" s="76" t="str">
        <f t="shared" si="24"/>
        <v/>
      </c>
      <c r="N164" s="76">
        <f t="shared" si="25"/>
        <v>0</v>
      </c>
      <c r="O164" s="75">
        <f t="shared" si="30"/>
        <v>0</v>
      </c>
      <c r="P164" s="75">
        <f t="shared" si="26"/>
        <v>0</v>
      </c>
      <c r="Q164" s="76">
        <f t="shared" si="31"/>
        <v>0</v>
      </c>
      <c r="R164" s="76">
        <f t="shared" si="32"/>
        <v>0</v>
      </c>
      <c r="S164" s="226">
        <f t="shared" si="33"/>
        <v>0</v>
      </c>
      <c r="T164" s="76">
        <f t="shared" si="27"/>
        <v>0</v>
      </c>
    </row>
    <row r="165" spans="1:20" x14ac:dyDescent="0.2">
      <c r="A165" s="90"/>
      <c r="B165" s="225"/>
      <c r="C165" s="91"/>
      <c r="D165" s="218"/>
      <c r="E165" s="142"/>
      <c r="F165" s="143"/>
      <c r="G165" s="222"/>
      <c r="H165" s="70" t="str">
        <f t="shared" si="34"/>
        <v/>
      </c>
      <c r="I165" s="91"/>
      <c r="J165" s="69" t="str">
        <f t="shared" si="28"/>
        <v/>
      </c>
      <c r="K165" s="221" t="str">
        <f t="shared" si="29"/>
        <v/>
      </c>
      <c r="L165" s="158" t="str">
        <f t="shared" si="23"/>
        <v/>
      </c>
      <c r="M165" s="76" t="str">
        <f t="shared" si="24"/>
        <v/>
      </c>
      <c r="N165" s="76">
        <f t="shared" si="25"/>
        <v>0</v>
      </c>
      <c r="O165" s="75">
        <f t="shared" si="30"/>
        <v>0</v>
      </c>
      <c r="P165" s="75">
        <f t="shared" si="26"/>
        <v>0</v>
      </c>
      <c r="Q165" s="76">
        <f t="shared" si="31"/>
        <v>0</v>
      </c>
      <c r="R165" s="76">
        <f t="shared" si="32"/>
        <v>0</v>
      </c>
      <c r="S165" s="226">
        <f t="shared" si="33"/>
        <v>0</v>
      </c>
      <c r="T165" s="76">
        <f t="shared" si="27"/>
        <v>0</v>
      </c>
    </row>
    <row r="166" spans="1:20" x14ac:dyDescent="0.2">
      <c r="A166" s="90"/>
      <c r="B166" s="225"/>
      <c r="C166" s="91"/>
      <c r="D166" s="218"/>
      <c r="E166" s="142"/>
      <c r="F166" s="143"/>
      <c r="G166" s="222"/>
      <c r="H166" s="70" t="str">
        <f t="shared" si="34"/>
        <v/>
      </c>
      <c r="I166" s="91"/>
      <c r="J166" s="69" t="str">
        <f t="shared" si="28"/>
        <v/>
      </c>
      <c r="K166" s="221" t="str">
        <f t="shared" si="29"/>
        <v/>
      </c>
      <c r="L166" s="158" t="str">
        <f t="shared" si="23"/>
        <v/>
      </c>
      <c r="M166" s="76" t="str">
        <f t="shared" si="24"/>
        <v/>
      </c>
      <c r="N166" s="76">
        <f t="shared" si="25"/>
        <v>0</v>
      </c>
      <c r="O166" s="75">
        <f t="shared" si="30"/>
        <v>0</v>
      </c>
      <c r="P166" s="75">
        <f t="shared" si="26"/>
        <v>0</v>
      </c>
      <c r="Q166" s="76">
        <f t="shared" si="31"/>
        <v>0</v>
      </c>
      <c r="R166" s="76">
        <f t="shared" si="32"/>
        <v>0</v>
      </c>
      <c r="S166" s="226">
        <f t="shared" si="33"/>
        <v>0</v>
      </c>
      <c r="T166" s="76">
        <f t="shared" si="27"/>
        <v>0</v>
      </c>
    </row>
    <row r="167" spans="1:20" x14ac:dyDescent="0.2">
      <c r="A167" s="90"/>
      <c r="B167" s="225"/>
      <c r="C167" s="91"/>
      <c r="D167" s="218"/>
      <c r="E167" s="142"/>
      <c r="F167" s="143"/>
      <c r="G167" s="222"/>
      <c r="H167" s="70" t="str">
        <f t="shared" si="34"/>
        <v/>
      </c>
      <c r="I167" s="91"/>
      <c r="J167" s="69" t="str">
        <f t="shared" si="28"/>
        <v/>
      </c>
      <c r="K167" s="221" t="str">
        <f t="shared" si="29"/>
        <v/>
      </c>
      <c r="L167" s="158" t="str">
        <f t="shared" si="23"/>
        <v/>
      </c>
      <c r="M167" s="76" t="str">
        <f t="shared" si="24"/>
        <v/>
      </c>
      <c r="N167" s="76">
        <f t="shared" si="25"/>
        <v>0</v>
      </c>
      <c r="O167" s="75">
        <f t="shared" si="30"/>
        <v>0</v>
      </c>
      <c r="P167" s="75">
        <f t="shared" si="26"/>
        <v>0</v>
      </c>
      <c r="Q167" s="76">
        <f t="shared" si="31"/>
        <v>0</v>
      </c>
      <c r="R167" s="76">
        <f t="shared" si="32"/>
        <v>0</v>
      </c>
      <c r="S167" s="226">
        <f t="shared" si="33"/>
        <v>0</v>
      </c>
      <c r="T167" s="76">
        <f t="shared" si="27"/>
        <v>0</v>
      </c>
    </row>
    <row r="168" spans="1:20" x14ac:dyDescent="0.2">
      <c r="A168" s="90"/>
      <c r="B168" s="225"/>
      <c r="C168" s="91"/>
      <c r="D168" s="218"/>
      <c r="E168" s="142"/>
      <c r="F168" s="143"/>
      <c r="G168" s="222"/>
      <c r="H168" s="70" t="str">
        <f t="shared" si="34"/>
        <v/>
      </c>
      <c r="I168" s="91"/>
      <c r="J168" s="69" t="str">
        <f t="shared" si="28"/>
        <v/>
      </c>
      <c r="K168" s="221" t="str">
        <f t="shared" si="29"/>
        <v/>
      </c>
      <c r="L168" s="158" t="str">
        <f t="shared" si="23"/>
        <v/>
      </c>
      <c r="M168" s="76" t="str">
        <f t="shared" si="24"/>
        <v/>
      </c>
      <c r="N168" s="76">
        <f t="shared" si="25"/>
        <v>0</v>
      </c>
      <c r="O168" s="75">
        <f t="shared" si="30"/>
        <v>0</v>
      </c>
      <c r="P168" s="75">
        <f t="shared" si="26"/>
        <v>0</v>
      </c>
      <c r="Q168" s="76">
        <f t="shared" si="31"/>
        <v>0</v>
      </c>
      <c r="R168" s="76">
        <f t="shared" si="32"/>
        <v>0</v>
      </c>
      <c r="S168" s="226">
        <f t="shared" si="33"/>
        <v>0</v>
      </c>
      <c r="T168" s="76">
        <f t="shared" si="27"/>
        <v>0</v>
      </c>
    </row>
    <row r="169" spans="1:20" x14ac:dyDescent="0.2">
      <c r="A169" s="90"/>
      <c r="B169" s="225"/>
      <c r="C169" s="91"/>
      <c r="D169" s="218"/>
      <c r="E169" s="142"/>
      <c r="F169" s="143"/>
      <c r="G169" s="222"/>
      <c r="H169" s="70" t="str">
        <f t="shared" si="34"/>
        <v/>
      </c>
      <c r="I169" s="91"/>
      <c r="J169" s="69" t="str">
        <f t="shared" si="28"/>
        <v/>
      </c>
      <c r="K169" s="221" t="str">
        <f t="shared" si="29"/>
        <v/>
      </c>
      <c r="L169" s="158" t="str">
        <f t="shared" si="23"/>
        <v/>
      </c>
      <c r="M169" s="76" t="str">
        <f t="shared" si="24"/>
        <v/>
      </c>
      <c r="N169" s="76">
        <f t="shared" si="25"/>
        <v>0</v>
      </c>
      <c r="O169" s="75">
        <f t="shared" si="30"/>
        <v>0</v>
      </c>
      <c r="P169" s="75">
        <f t="shared" si="26"/>
        <v>0</v>
      </c>
      <c r="Q169" s="76">
        <f t="shared" si="31"/>
        <v>0</v>
      </c>
      <c r="R169" s="76">
        <f t="shared" si="32"/>
        <v>0</v>
      </c>
      <c r="S169" s="226">
        <f t="shared" si="33"/>
        <v>0</v>
      </c>
      <c r="T169" s="76">
        <f t="shared" si="27"/>
        <v>0</v>
      </c>
    </row>
    <row r="170" spans="1:20" x14ac:dyDescent="0.2">
      <c r="A170" s="90"/>
      <c r="B170" s="225"/>
      <c r="C170" s="91"/>
      <c r="D170" s="218"/>
      <c r="E170" s="142"/>
      <c r="F170" s="143"/>
      <c r="G170" s="222"/>
      <c r="H170" s="70" t="str">
        <f t="shared" si="34"/>
        <v/>
      </c>
      <c r="I170" s="91"/>
      <c r="J170" s="69" t="str">
        <f t="shared" si="28"/>
        <v/>
      </c>
      <c r="K170" s="221" t="str">
        <f t="shared" si="29"/>
        <v/>
      </c>
      <c r="L170" s="158" t="str">
        <f t="shared" si="23"/>
        <v/>
      </c>
      <c r="M170" s="76" t="str">
        <f t="shared" si="24"/>
        <v/>
      </c>
      <c r="N170" s="76">
        <f t="shared" si="25"/>
        <v>0</v>
      </c>
      <c r="O170" s="75">
        <f t="shared" si="30"/>
        <v>0</v>
      </c>
      <c r="P170" s="75">
        <f t="shared" si="26"/>
        <v>0</v>
      </c>
      <c r="Q170" s="76">
        <f t="shared" si="31"/>
        <v>0</v>
      </c>
      <c r="R170" s="76">
        <f t="shared" si="32"/>
        <v>0</v>
      </c>
      <c r="S170" s="226">
        <f t="shared" si="33"/>
        <v>0</v>
      </c>
      <c r="T170" s="76">
        <f t="shared" si="27"/>
        <v>0</v>
      </c>
    </row>
    <row r="171" spans="1:20" x14ac:dyDescent="0.2">
      <c r="A171" s="90"/>
      <c r="B171" s="225"/>
      <c r="C171" s="91"/>
      <c r="D171" s="218"/>
      <c r="E171" s="142"/>
      <c r="F171" s="143"/>
      <c r="G171" s="222"/>
      <c r="H171" s="70" t="str">
        <f t="shared" si="34"/>
        <v/>
      </c>
      <c r="I171" s="91"/>
      <c r="J171" s="69" t="str">
        <f t="shared" si="28"/>
        <v/>
      </c>
      <c r="K171" s="221" t="str">
        <f t="shared" si="29"/>
        <v/>
      </c>
      <c r="L171" s="158" t="str">
        <f t="shared" si="23"/>
        <v/>
      </c>
      <c r="M171" s="76" t="str">
        <f t="shared" si="24"/>
        <v/>
      </c>
      <c r="N171" s="76">
        <f t="shared" si="25"/>
        <v>0</v>
      </c>
      <c r="O171" s="75">
        <f t="shared" si="30"/>
        <v>0</v>
      </c>
      <c r="P171" s="75">
        <f t="shared" si="26"/>
        <v>0</v>
      </c>
      <c r="Q171" s="76">
        <f t="shared" si="31"/>
        <v>0</v>
      </c>
      <c r="R171" s="76">
        <f t="shared" si="32"/>
        <v>0</v>
      </c>
      <c r="S171" s="226">
        <f t="shared" si="33"/>
        <v>0</v>
      </c>
      <c r="T171" s="76">
        <f t="shared" si="27"/>
        <v>0</v>
      </c>
    </row>
    <row r="172" spans="1:20" x14ac:dyDescent="0.2">
      <c r="A172" s="90"/>
      <c r="B172" s="225"/>
      <c r="C172" s="91"/>
      <c r="D172" s="218"/>
      <c r="E172" s="142"/>
      <c r="F172" s="143"/>
      <c r="G172" s="222"/>
      <c r="H172" s="70" t="str">
        <f t="shared" si="34"/>
        <v/>
      </c>
      <c r="I172" s="91"/>
      <c r="J172" s="69" t="str">
        <f t="shared" si="28"/>
        <v/>
      </c>
      <c r="K172" s="221" t="str">
        <f t="shared" si="29"/>
        <v/>
      </c>
      <c r="L172" s="158" t="str">
        <f t="shared" si="23"/>
        <v/>
      </c>
      <c r="M172" s="76" t="str">
        <f t="shared" si="24"/>
        <v/>
      </c>
      <c r="N172" s="76">
        <f t="shared" si="25"/>
        <v>0</v>
      </c>
      <c r="O172" s="75">
        <f t="shared" si="30"/>
        <v>0</v>
      </c>
      <c r="P172" s="75">
        <f t="shared" si="26"/>
        <v>0</v>
      </c>
      <c r="Q172" s="76">
        <f t="shared" si="31"/>
        <v>0</v>
      </c>
      <c r="R172" s="76">
        <f t="shared" si="32"/>
        <v>0</v>
      </c>
      <c r="S172" s="226">
        <f t="shared" si="33"/>
        <v>0</v>
      </c>
      <c r="T172" s="76">
        <f t="shared" si="27"/>
        <v>0</v>
      </c>
    </row>
    <row r="173" spans="1:20" x14ac:dyDescent="0.2">
      <c r="A173" s="90"/>
      <c r="B173" s="225"/>
      <c r="C173" s="91"/>
      <c r="D173" s="218"/>
      <c r="E173" s="142"/>
      <c r="F173" s="143"/>
      <c r="G173" s="222"/>
      <c r="H173" s="70" t="str">
        <f t="shared" si="34"/>
        <v/>
      </c>
      <c r="I173" s="91"/>
      <c r="J173" s="69" t="str">
        <f t="shared" si="28"/>
        <v/>
      </c>
      <c r="K173" s="221" t="str">
        <f t="shared" si="29"/>
        <v/>
      </c>
      <c r="L173" s="158" t="str">
        <f t="shared" si="23"/>
        <v/>
      </c>
      <c r="M173" s="76" t="str">
        <f t="shared" si="24"/>
        <v/>
      </c>
      <c r="N173" s="76">
        <f t="shared" si="25"/>
        <v>0</v>
      </c>
      <c r="O173" s="75">
        <f t="shared" si="30"/>
        <v>0</v>
      </c>
      <c r="P173" s="75">
        <f t="shared" si="26"/>
        <v>0</v>
      </c>
      <c r="Q173" s="76">
        <f t="shared" si="31"/>
        <v>0</v>
      </c>
      <c r="R173" s="76">
        <f t="shared" si="32"/>
        <v>0</v>
      </c>
      <c r="S173" s="226">
        <f t="shared" si="33"/>
        <v>0</v>
      </c>
      <c r="T173" s="76">
        <f t="shared" si="27"/>
        <v>0</v>
      </c>
    </row>
    <row r="174" spans="1:20" x14ac:dyDescent="0.2">
      <c r="A174" s="90"/>
      <c r="B174" s="225"/>
      <c r="C174" s="91"/>
      <c r="D174" s="218"/>
      <c r="E174" s="142"/>
      <c r="F174" s="143"/>
      <c r="G174" s="222"/>
      <c r="H174" s="70" t="str">
        <f t="shared" si="34"/>
        <v/>
      </c>
      <c r="I174" s="91"/>
      <c r="J174" s="69" t="str">
        <f t="shared" si="28"/>
        <v/>
      </c>
      <c r="K174" s="221" t="str">
        <f t="shared" si="29"/>
        <v/>
      </c>
      <c r="L174" s="158" t="str">
        <f t="shared" si="23"/>
        <v/>
      </c>
      <c r="M174" s="76" t="str">
        <f t="shared" si="24"/>
        <v/>
      </c>
      <c r="N174" s="76">
        <f t="shared" si="25"/>
        <v>0</v>
      </c>
      <c r="O174" s="75">
        <f t="shared" si="30"/>
        <v>0</v>
      </c>
      <c r="P174" s="75">
        <f t="shared" si="26"/>
        <v>0</v>
      </c>
      <c r="Q174" s="76">
        <f t="shared" si="31"/>
        <v>0</v>
      </c>
      <c r="R174" s="76">
        <f t="shared" si="32"/>
        <v>0</v>
      </c>
      <c r="S174" s="226">
        <f t="shared" si="33"/>
        <v>0</v>
      </c>
      <c r="T174" s="76">
        <f t="shared" si="27"/>
        <v>0</v>
      </c>
    </row>
    <row r="175" spans="1:20" x14ac:dyDescent="0.2">
      <c r="A175" s="90"/>
      <c r="B175" s="225"/>
      <c r="C175" s="91"/>
      <c r="D175" s="218"/>
      <c r="E175" s="142"/>
      <c r="F175" s="143"/>
      <c r="G175" s="222"/>
      <c r="H175" s="70" t="str">
        <f t="shared" si="34"/>
        <v/>
      </c>
      <c r="I175" s="91"/>
      <c r="J175" s="69" t="str">
        <f t="shared" si="28"/>
        <v/>
      </c>
      <c r="K175" s="221" t="str">
        <f t="shared" si="29"/>
        <v/>
      </c>
      <c r="L175" s="158" t="str">
        <f t="shared" si="23"/>
        <v/>
      </c>
      <c r="M175" s="76" t="str">
        <f t="shared" si="24"/>
        <v/>
      </c>
      <c r="N175" s="76">
        <f t="shared" si="25"/>
        <v>0</v>
      </c>
      <c r="O175" s="75">
        <f t="shared" si="30"/>
        <v>0</v>
      </c>
      <c r="P175" s="75">
        <f t="shared" si="26"/>
        <v>0</v>
      </c>
      <c r="Q175" s="76">
        <f t="shared" si="31"/>
        <v>0</v>
      </c>
      <c r="R175" s="76">
        <f t="shared" si="32"/>
        <v>0</v>
      </c>
      <c r="S175" s="226">
        <f t="shared" si="33"/>
        <v>0</v>
      </c>
      <c r="T175" s="76">
        <f t="shared" si="27"/>
        <v>0</v>
      </c>
    </row>
    <row r="176" spans="1:20" x14ac:dyDescent="0.2">
      <c r="A176" s="90"/>
      <c r="B176" s="225"/>
      <c r="C176" s="91"/>
      <c r="D176" s="218"/>
      <c r="E176" s="142"/>
      <c r="F176" s="143"/>
      <c r="G176" s="222"/>
      <c r="H176" s="70" t="str">
        <f t="shared" si="34"/>
        <v/>
      </c>
      <c r="I176" s="91"/>
      <c r="J176" s="69" t="str">
        <f t="shared" si="28"/>
        <v/>
      </c>
      <c r="K176" s="221" t="str">
        <f t="shared" si="29"/>
        <v/>
      </c>
      <c r="L176" s="158" t="str">
        <f t="shared" si="23"/>
        <v/>
      </c>
      <c r="M176" s="76" t="str">
        <f t="shared" si="24"/>
        <v/>
      </c>
      <c r="N176" s="76">
        <f t="shared" si="25"/>
        <v>0</v>
      </c>
      <c r="O176" s="75">
        <f t="shared" si="30"/>
        <v>0</v>
      </c>
      <c r="P176" s="75">
        <f t="shared" si="26"/>
        <v>0</v>
      </c>
      <c r="Q176" s="76">
        <f t="shared" si="31"/>
        <v>0</v>
      </c>
      <c r="R176" s="76">
        <f t="shared" si="32"/>
        <v>0</v>
      </c>
      <c r="S176" s="226">
        <f t="shared" si="33"/>
        <v>0</v>
      </c>
      <c r="T176" s="76">
        <f t="shared" si="27"/>
        <v>0</v>
      </c>
    </row>
    <row r="177" spans="1:20" x14ac:dyDescent="0.2">
      <c r="A177" s="90"/>
      <c r="B177" s="225"/>
      <c r="C177" s="91"/>
      <c r="D177" s="218"/>
      <c r="E177" s="142"/>
      <c r="F177" s="143"/>
      <c r="G177" s="222"/>
      <c r="H177" s="70" t="str">
        <f t="shared" si="34"/>
        <v/>
      </c>
      <c r="I177" s="91"/>
      <c r="J177" s="69" t="str">
        <f t="shared" si="28"/>
        <v/>
      </c>
      <c r="K177" s="221" t="str">
        <f t="shared" si="29"/>
        <v/>
      </c>
      <c r="L177" s="158" t="str">
        <f t="shared" si="23"/>
        <v/>
      </c>
      <c r="M177" s="76" t="str">
        <f t="shared" si="24"/>
        <v/>
      </c>
      <c r="N177" s="76">
        <f t="shared" si="25"/>
        <v>0</v>
      </c>
      <c r="O177" s="75">
        <f t="shared" si="30"/>
        <v>0</v>
      </c>
      <c r="P177" s="75">
        <f t="shared" si="26"/>
        <v>0</v>
      </c>
      <c r="Q177" s="76">
        <f t="shared" si="31"/>
        <v>0</v>
      </c>
      <c r="R177" s="76">
        <f t="shared" si="32"/>
        <v>0</v>
      </c>
      <c r="S177" s="226">
        <f t="shared" si="33"/>
        <v>0</v>
      </c>
      <c r="T177" s="76">
        <f t="shared" si="27"/>
        <v>0</v>
      </c>
    </row>
    <row r="178" spans="1:20" x14ac:dyDescent="0.2">
      <c r="A178" s="90"/>
      <c r="B178" s="225"/>
      <c r="C178" s="91"/>
      <c r="D178" s="218"/>
      <c r="E178" s="142"/>
      <c r="F178" s="143"/>
      <c r="G178" s="222"/>
      <c r="H178" s="70" t="str">
        <f t="shared" si="34"/>
        <v/>
      </c>
      <c r="I178" s="91"/>
      <c r="J178" s="69" t="str">
        <f t="shared" si="28"/>
        <v/>
      </c>
      <c r="K178" s="221" t="str">
        <f t="shared" si="29"/>
        <v/>
      </c>
      <c r="L178" s="158" t="str">
        <f t="shared" si="23"/>
        <v/>
      </c>
      <c r="M178" s="76" t="str">
        <f t="shared" si="24"/>
        <v/>
      </c>
      <c r="N178" s="76">
        <f t="shared" si="25"/>
        <v>0</v>
      </c>
      <c r="O178" s="75">
        <f t="shared" si="30"/>
        <v>0</v>
      </c>
      <c r="P178" s="75">
        <f t="shared" si="26"/>
        <v>0</v>
      </c>
      <c r="Q178" s="76">
        <f t="shared" si="31"/>
        <v>0</v>
      </c>
      <c r="R178" s="76">
        <f t="shared" si="32"/>
        <v>0</v>
      </c>
      <c r="S178" s="226">
        <f t="shared" si="33"/>
        <v>0</v>
      </c>
      <c r="T178" s="76">
        <f t="shared" si="27"/>
        <v>0</v>
      </c>
    </row>
    <row r="179" spans="1:20" x14ac:dyDescent="0.2">
      <c r="A179" s="90"/>
      <c r="B179" s="225"/>
      <c r="C179" s="91"/>
      <c r="D179" s="218"/>
      <c r="E179" s="142"/>
      <c r="F179" s="143"/>
      <c r="G179" s="222"/>
      <c r="H179" s="70" t="str">
        <f t="shared" si="34"/>
        <v/>
      </c>
      <c r="I179" s="91"/>
      <c r="J179" s="69" t="str">
        <f t="shared" si="28"/>
        <v/>
      </c>
      <c r="K179" s="221" t="str">
        <f t="shared" si="29"/>
        <v/>
      </c>
      <c r="L179" s="158" t="str">
        <f t="shared" si="23"/>
        <v/>
      </c>
      <c r="M179" s="76" t="str">
        <f t="shared" si="24"/>
        <v/>
      </c>
      <c r="N179" s="76">
        <f t="shared" si="25"/>
        <v>0</v>
      </c>
      <c r="O179" s="75">
        <f t="shared" si="30"/>
        <v>0</v>
      </c>
      <c r="P179" s="75">
        <f t="shared" si="26"/>
        <v>0</v>
      </c>
      <c r="Q179" s="76">
        <f t="shared" si="31"/>
        <v>0</v>
      </c>
      <c r="R179" s="76">
        <f t="shared" si="32"/>
        <v>0</v>
      </c>
      <c r="S179" s="226">
        <f t="shared" si="33"/>
        <v>0</v>
      </c>
      <c r="T179" s="76">
        <f t="shared" si="27"/>
        <v>0</v>
      </c>
    </row>
    <row r="180" spans="1:20" x14ac:dyDescent="0.2">
      <c r="A180" s="90"/>
      <c r="B180" s="225"/>
      <c r="C180" s="91"/>
      <c r="D180" s="218"/>
      <c r="E180" s="142"/>
      <c r="F180" s="143"/>
      <c r="G180" s="222"/>
      <c r="H180" s="70" t="str">
        <f t="shared" si="34"/>
        <v/>
      </c>
      <c r="I180" s="91"/>
      <c r="J180" s="69" t="str">
        <f t="shared" si="28"/>
        <v/>
      </c>
      <c r="K180" s="221" t="str">
        <f t="shared" si="29"/>
        <v/>
      </c>
      <c r="L180" s="158" t="str">
        <f t="shared" si="23"/>
        <v/>
      </c>
      <c r="M180" s="76" t="str">
        <f t="shared" si="24"/>
        <v/>
      </c>
      <c r="N180" s="76">
        <f t="shared" si="25"/>
        <v>0</v>
      </c>
      <c r="O180" s="75">
        <f t="shared" si="30"/>
        <v>0</v>
      </c>
      <c r="P180" s="75">
        <f t="shared" si="26"/>
        <v>0</v>
      </c>
      <c r="Q180" s="76">
        <f t="shared" si="31"/>
        <v>0</v>
      </c>
      <c r="R180" s="76">
        <f t="shared" si="32"/>
        <v>0</v>
      </c>
      <c r="S180" s="226">
        <f t="shared" si="33"/>
        <v>0</v>
      </c>
      <c r="T180" s="76">
        <f t="shared" si="27"/>
        <v>0</v>
      </c>
    </row>
    <row r="181" spans="1:20" x14ac:dyDescent="0.2">
      <c r="A181" s="90"/>
      <c r="B181" s="225"/>
      <c r="C181" s="91"/>
      <c r="D181" s="218"/>
      <c r="E181" s="142"/>
      <c r="F181" s="143"/>
      <c r="G181" s="222"/>
      <c r="H181" s="70" t="str">
        <f t="shared" si="34"/>
        <v/>
      </c>
      <c r="I181" s="91"/>
      <c r="J181" s="69" t="str">
        <f t="shared" si="28"/>
        <v/>
      </c>
      <c r="K181" s="221" t="str">
        <f t="shared" si="29"/>
        <v/>
      </c>
      <c r="L181" s="158" t="str">
        <f t="shared" si="23"/>
        <v/>
      </c>
      <c r="M181" s="76" t="str">
        <f t="shared" si="24"/>
        <v/>
      </c>
      <c r="N181" s="76">
        <f t="shared" si="25"/>
        <v>0</v>
      </c>
      <c r="O181" s="75">
        <f t="shared" si="30"/>
        <v>0</v>
      </c>
      <c r="P181" s="75">
        <f t="shared" si="26"/>
        <v>0</v>
      </c>
      <c r="Q181" s="76">
        <f t="shared" si="31"/>
        <v>0</v>
      </c>
      <c r="R181" s="76">
        <f t="shared" si="32"/>
        <v>0</v>
      </c>
      <c r="S181" s="226">
        <f t="shared" si="33"/>
        <v>0</v>
      </c>
      <c r="T181" s="76">
        <f t="shared" si="27"/>
        <v>0</v>
      </c>
    </row>
    <row r="182" spans="1:20" x14ac:dyDescent="0.2">
      <c r="A182" s="90"/>
      <c r="B182" s="225"/>
      <c r="C182" s="91"/>
      <c r="D182" s="218"/>
      <c r="E182" s="142"/>
      <c r="F182" s="143"/>
      <c r="G182" s="222"/>
      <c r="H182" s="70" t="str">
        <f t="shared" si="34"/>
        <v/>
      </c>
      <c r="I182" s="91"/>
      <c r="J182" s="69" t="str">
        <f t="shared" si="28"/>
        <v/>
      </c>
      <c r="K182" s="221" t="str">
        <f t="shared" si="29"/>
        <v/>
      </c>
      <c r="L182" s="158" t="str">
        <f t="shared" si="23"/>
        <v/>
      </c>
      <c r="M182" s="76" t="str">
        <f t="shared" si="24"/>
        <v/>
      </c>
      <c r="N182" s="76">
        <f t="shared" si="25"/>
        <v>0</v>
      </c>
      <c r="O182" s="75">
        <f t="shared" si="30"/>
        <v>0</v>
      </c>
      <c r="P182" s="75">
        <f t="shared" si="26"/>
        <v>0</v>
      </c>
      <c r="Q182" s="76">
        <f t="shared" si="31"/>
        <v>0</v>
      </c>
      <c r="R182" s="76">
        <f t="shared" si="32"/>
        <v>0</v>
      </c>
      <c r="S182" s="226">
        <f t="shared" si="33"/>
        <v>0</v>
      </c>
      <c r="T182" s="76">
        <f t="shared" si="27"/>
        <v>0</v>
      </c>
    </row>
    <row r="183" spans="1:20" x14ac:dyDescent="0.2">
      <c r="A183" s="90"/>
      <c r="B183" s="225"/>
      <c r="C183" s="91"/>
      <c r="D183" s="218"/>
      <c r="E183" s="142"/>
      <c r="F183" s="143"/>
      <c r="G183" s="222"/>
      <c r="H183" s="70" t="str">
        <f t="shared" si="34"/>
        <v/>
      </c>
      <c r="I183" s="91"/>
      <c r="J183" s="69" t="str">
        <f t="shared" si="28"/>
        <v/>
      </c>
      <c r="K183" s="221" t="str">
        <f t="shared" si="29"/>
        <v/>
      </c>
      <c r="L183" s="158" t="str">
        <f t="shared" si="23"/>
        <v/>
      </c>
      <c r="M183" s="76" t="str">
        <f t="shared" si="24"/>
        <v/>
      </c>
      <c r="N183" s="76">
        <f t="shared" si="25"/>
        <v>0</v>
      </c>
      <c r="O183" s="75">
        <f t="shared" si="30"/>
        <v>0</v>
      </c>
      <c r="P183" s="75">
        <f t="shared" si="26"/>
        <v>0</v>
      </c>
      <c r="Q183" s="76">
        <f t="shared" si="31"/>
        <v>0</v>
      </c>
      <c r="R183" s="76">
        <f t="shared" si="32"/>
        <v>0</v>
      </c>
      <c r="S183" s="226">
        <f t="shared" si="33"/>
        <v>0</v>
      </c>
      <c r="T183" s="76">
        <f t="shared" si="27"/>
        <v>0</v>
      </c>
    </row>
    <row r="184" spans="1:20" x14ac:dyDescent="0.2">
      <c r="A184" s="90"/>
      <c r="B184" s="225"/>
      <c r="C184" s="91"/>
      <c r="D184" s="218"/>
      <c r="E184" s="142"/>
      <c r="F184" s="143"/>
      <c r="G184" s="222"/>
      <c r="H184" s="70" t="str">
        <f t="shared" si="34"/>
        <v/>
      </c>
      <c r="I184" s="91"/>
      <c r="J184" s="69" t="str">
        <f t="shared" si="28"/>
        <v/>
      </c>
      <c r="K184" s="221" t="str">
        <f t="shared" si="29"/>
        <v/>
      </c>
      <c r="L184" s="158" t="str">
        <f t="shared" si="23"/>
        <v/>
      </c>
      <c r="M184" s="76" t="str">
        <f t="shared" si="24"/>
        <v/>
      </c>
      <c r="N184" s="76">
        <f t="shared" si="25"/>
        <v>0</v>
      </c>
      <c r="O184" s="75">
        <f t="shared" si="30"/>
        <v>0</v>
      </c>
      <c r="P184" s="75">
        <f t="shared" si="26"/>
        <v>0</v>
      </c>
      <c r="Q184" s="76">
        <f t="shared" si="31"/>
        <v>0</v>
      </c>
      <c r="R184" s="76">
        <f t="shared" si="32"/>
        <v>0</v>
      </c>
      <c r="S184" s="226">
        <f t="shared" si="33"/>
        <v>0</v>
      </c>
      <c r="T184" s="76">
        <f t="shared" si="27"/>
        <v>0</v>
      </c>
    </row>
    <row r="185" spans="1:20" x14ac:dyDescent="0.2">
      <c r="A185" s="90"/>
      <c r="B185" s="225"/>
      <c r="C185" s="91"/>
      <c r="D185" s="218"/>
      <c r="E185" s="142"/>
      <c r="F185" s="143"/>
      <c r="G185" s="222"/>
      <c r="H185" s="70" t="str">
        <f t="shared" si="34"/>
        <v/>
      </c>
      <c r="I185" s="91"/>
      <c r="J185" s="69" t="str">
        <f t="shared" si="28"/>
        <v/>
      </c>
      <c r="K185" s="221" t="str">
        <f t="shared" si="29"/>
        <v/>
      </c>
      <c r="L185" s="158" t="str">
        <f t="shared" si="23"/>
        <v/>
      </c>
      <c r="M185" s="76" t="str">
        <f t="shared" si="24"/>
        <v/>
      </c>
      <c r="N185" s="76">
        <f t="shared" si="25"/>
        <v>0</v>
      </c>
      <c r="O185" s="75">
        <f t="shared" si="30"/>
        <v>0</v>
      </c>
      <c r="P185" s="75">
        <f t="shared" si="26"/>
        <v>0</v>
      </c>
      <c r="Q185" s="76">
        <f t="shared" si="31"/>
        <v>0</v>
      </c>
      <c r="R185" s="76">
        <f t="shared" si="32"/>
        <v>0</v>
      </c>
      <c r="S185" s="226">
        <f t="shared" si="33"/>
        <v>0</v>
      </c>
      <c r="T185" s="76">
        <f t="shared" si="27"/>
        <v>0</v>
      </c>
    </row>
    <row r="186" spans="1:20" x14ac:dyDescent="0.2">
      <c r="A186" s="90"/>
      <c r="B186" s="225"/>
      <c r="C186" s="91"/>
      <c r="D186" s="218"/>
      <c r="E186" s="142"/>
      <c r="F186" s="143"/>
      <c r="G186" s="222"/>
      <c r="H186" s="70" t="str">
        <f t="shared" si="34"/>
        <v/>
      </c>
      <c r="I186" s="91"/>
      <c r="J186" s="69" t="str">
        <f t="shared" si="28"/>
        <v/>
      </c>
      <c r="K186" s="221" t="str">
        <f t="shared" si="29"/>
        <v/>
      </c>
      <c r="L186" s="158" t="str">
        <f t="shared" si="23"/>
        <v/>
      </c>
      <c r="M186" s="76" t="str">
        <f t="shared" si="24"/>
        <v/>
      </c>
      <c r="N186" s="76">
        <f t="shared" si="25"/>
        <v>0</v>
      </c>
      <c r="O186" s="75">
        <f t="shared" si="30"/>
        <v>0</v>
      </c>
      <c r="P186" s="75">
        <f t="shared" si="26"/>
        <v>0</v>
      </c>
      <c r="Q186" s="76">
        <f t="shared" si="31"/>
        <v>0</v>
      </c>
      <c r="R186" s="76">
        <f t="shared" si="32"/>
        <v>0</v>
      </c>
      <c r="S186" s="226">
        <f t="shared" si="33"/>
        <v>0</v>
      </c>
      <c r="T186" s="76">
        <f t="shared" si="27"/>
        <v>0</v>
      </c>
    </row>
    <row r="187" spans="1:20" x14ac:dyDescent="0.2">
      <c r="A187" s="90"/>
      <c r="B187" s="225"/>
      <c r="C187" s="91"/>
      <c r="D187" s="218"/>
      <c r="E187" s="142"/>
      <c r="F187" s="143"/>
      <c r="G187" s="222"/>
      <c r="H187" s="70" t="str">
        <f t="shared" si="34"/>
        <v/>
      </c>
      <c r="I187" s="91"/>
      <c r="J187" s="69" t="str">
        <f t="shared" si="28"/>
        <v/>
      </c>
      <c r="K187" s="221" t="str">
        <f t="shared" si="29"/>
        <v/>
      </c>
      <c r="L187" s="158" t="str">
        <f t="shared" si="23"/>
        <v/>
      </c>
      <c r="M187" s="76" t="str">
        <f t="shared" si="24"/>
        <v/>
      </c>
      <c r="N187" s="76">
        <f t="shared" si="25"/>
        <v>0</v>
      </c>
      <c r="O187" s="75">
        <f t="shared" si="30"/>
        <v>0</v>
      </c>
      <c r="P187" s="75">
        <f t="shared" si="26"/>
        <v>0</v>
      </c>
      <c r="Q187" s="76">
        <f t="shared" si="31"/>
        <v>0</v>
      </c>
      <c r="R187" s="76">
        <f t="shared" si="32"/>
        <v>0</v>
      </c>
      <c r="S187" s="226">
        <f t="shared" si="33"/>
        <v>0</v>
      </c>
      <c r="T187" s="76">
        <f t="shared" si="27"/>
        <v>0</v>
      </c>
    </row>
    <row r="188" spans="1:20" x14ac:dyDescent="0.2">
      <c r="A188" s="90"/>
      <c r="B188" s="225"/>
      <c r="C188" s="91"/>
      <c r="D188" s="218"/>
      <c r="E188" s="142"/>
      <c r="F188" s="143"/>
      <c r="G188" s="222"/>
      <c r="H188" s="70" t="str">
        <f t="shared" si="34"/>
        <v/>
      </c>
      <c r="I188" s="91"/>
      <c r="J188" s="69" t="str">
        <f t="shared" si="28"/>
        <v/>
      </c>
      <c r="K188" s="221" t="str">
        <f t="shared" si="29"/>
        <v/>
      </c>
      <c r="L188" s="158" t="str">
        <f t="shared" si="23"/>
        <v/>
      </c>
      <c r="M188" s="76" t="str">
        <f t="shared" si="24"/>
        <v/>
      </c>
      <c r="N188" s="76">
        <f t="shared" si="25"/>
        <v>0</v>
      </c>
      <c r="O188" s="75">
        <f t="shared" si="30"/>
        <v>0</v>
      </c>
      <c r="P188" s="75">
        <f t="shared" si="26"/>
        <v>0</v>
      </c>
      <c r="Q188" s="76">
        <f t="shared" si="31"/>
        <v>0</v>
      </c>
      <c r="R188" s="76">
        <f t="shared" si="32"/>
        <v>0</v>
      </c>
      <c r="S188" s="226">
        <f t="shared" si="33"/>
        <v>0</v>
      </c>
      <c r="T188" s="76">
        <f t="shared" si="27"/>
        <v>0</v>
      </c>
    </row>
    <row r="189" spans="1:20" x14ac:dyDescent="0.2">
      <c r="A189" s="90"/>
      <c r="B189" s="225"/>
      <c r="C189" s="91"/>
      <c r="D189" s="218"/>
      <c r="E189" s="142"/>
      <c r="F189" s="143"/>
      <c r="G189" s="222"/>
      <c r="H189" s="70" t="str">
        <f t="shared" si="34"/>
        <v/>
      </c>
      <c r="I189" s="91"/>
      <c r="J189" s="69" t="str">
        <f t="shared" si="28"/>
        <v/>
      </c>
      <c r="K189" s="221" t="str">
        <f t="shared" si="29"/>
        <v/>
      </c>
      <c r="L189" s="158" t="str">
        <f t="shared" si="23"/>
        <v/>
      </c>
      <c r="M189" s="76" t="str">
        <f t="shared" si="24"/>
        <v/>
      </c>
      <c r="N189" s="76">
        <f t="shared" si="25"/>
        <v>0</v>
      </c>
      <c r="O189" s="75">
        <f t="shared" si="30"/>
        <v>0</v>
      </c>
      <c r="P189" s="75">
        <f t="shared" si="26"/>
        <v>0</v>
      </c>
      <c r="Q189" s="76">
        <f t="shared" si="31"/>
        <v>0</v>
      </c>
      <c r="R189" s="76">
        <f t="shared" si="32"/>
        <v>0</v>
      </c>
      <c r="S189" s="226">
        <f t="shared" si="33"/>
        <v>0</v>
      </c>
      <c r="T189" s="76">
        <f t="shared" si="27"/>
        <v>0</v>
      </c>
    </row>
    <row r="190" spans="1:20" x14ac:dyDescent="0.2">
      <c r="A190" s="90"/>
      <c r="B190" s="225"/>
      <c r="C190" s="91"/>
      <c r="D190" s="218"/>
      <c r="E190" s="142"/>
      <c r="F190" s="143"/>
      <c r="G190" s="222"/>
      <c r="H190" s="70" t="str">
        <f t="shared" si="34"/>
        <v/>
      </c>
      <c r="I190" s="91"/>
      <c r="J190" s="69" t="str">
        <f t="shared" si="28"/>
        <v/>
      </c>
      <c r="K190" s="221" t="str">
        <f t="shared" si="29"/>
        <v/>
      </c>
      <c r="L190" s="158" t="str">
        <f t="shared" si="23"/>
        <v/>
      </c>
      <c r="M190" s="76" t="str">
        <f t="shared" si="24"/>
        <v/>
      </c>
      <c r="N190" s="76">
        <f t="shared" si="25"/>
        <v>0</v>
      </c>
      <c r="O190" s="75">
        <f t="shared" si="30"/>
        <v>0</v>
      </c>
      <c r="P190" s="75">
        <f t="shared" si="26"/>
        <v>0</v>
      </c>
      <c r="Q190" s="76">
        <f t="shared" si="31"/>
        <v>0</v>
      </c>
      <c r="R190" s="76">
        <f t="shared" si="32"/>
        <v>0</v>
      </c>
      <c r="S190" s="226">
        <f t="shared" si="33"/>
        <v>0</v>
      </c>
      <c r="T190" s="76">
        <f t="shared" si="27"/>
        <v>0</v>
      </c>
    </row>
    <row r="191" spans="1:20" x14ac:dyDescent="0.2">
      <c r="A191" s="90"/>
      <c r="B191" s="225"/>
      <c r="C191" s="91"/>
      <c r="D191" s="218"/>
      <c r="E191" s="142"/>
      <c r="F191" s="143"/>
      <c r="G191" s="222"/>
      <c r="H191" s="70" t="str">
        <f t="shared" si="34"/>
        <v/>
      </c>
      <c r="I191" s="91"/>
      <c r="J191" s="69" t="str">
        <f t="shared" si="28"/>
        <v/>
      </c>
      <c r="K191" s="221" t="str">
        <f t="shared" si="29"/>
        <v/>
      </c>
      <c r="L191" s="158" t="str">
        <f t="shared" si="23"/>
        <v/>
      </c>
      <c r="M191" s="76" t="str">
        <f t="shared" si="24"/>
        <v/>
      </c>
      <c r="N191" s="76">
        <f t="shared" si="25"/>
        <v>0</v>
      </c>
      <c r="O191" s="75">
        <f t="shared" si="30"/>
        <v>0</v>
      </c>
      <c r="P191" s="75">
        <f t="shared" si="26"/>
        <v>0</v>
      </c>
      <c r="Q191" s="76">
        <f t="shared" si="31"/>
        <v>0</v>
      </c>
      <c r="R191" s="76">
        <f t="shared" si="32"/>
        <v>0</v>
      </c>
      <c r="S191" s="226">
        <f t="shared" si="33"/>
        <v>0</v>
      </c>
      <c r="T191" s="76">
        <f t="shared" si="27"/>
        <v>0</v>
      </c>
    </row>
    <row r="192" spans="1:20" x14ac:dyDescent="0.2">
      <c r="A192" s="90"/>
      <c r="B192" s="225"/>
      <c r="C192" s="91"/>
      <c r="D192" s="218"/>
      <c r="E192" s="142"/>
      <c r="F192" s="143"/>
      <c r="G192" s="222"/>
      <c r="H192" s="70" t="str">
        <f t="shared" si="34"/>
        <v/>
      </c>
      <c r="I192" s="91"/>
      <c r="J192" s="69" t="str">
        <f t="shared" si="28"/>
        <v/>
      </c>
      <c r="K192" s="221" t="str">
        <f t="shared" si="29"/>
        <v/>
      </c>
      <c r="L192" s="158" t="str">
        <f t="shared" si="23"/>
        <v/>
      </c>
      <c r="M192" s="76" t="str">
        <f t="shared" si="24"/>
        <v/>
      </c>
      <c r="N192" s="76">
        <f t="shared" si="25"/>
        <v>0</v>
      </c>
      <c r="O192" s="75">
        <f t="shared" si="30"/>
        <v>0</v>
      </c>
      <c r="P192" s="75">
        <f t="shared" si="26"/>
        <v>0</v>
      </c>
      <c r="Q192" s="76">
        <f t="shared" si="31"/>
        <v>0</v>
      </c>
      <c r="R192" s="76">
        <f t="shared" si="32"/>
        <v>0</v>
      </c>
      <c r="S192" s="226">
        <f t="shared" si="33"/>
        <v>0</v>
      </c>
      <c r="T192" s="76">
        <f t="shared" si="27"/>
        <v>0</v>
      </c>
    </row>
    <row r="193" spans="1:20" x14ac:dyDescent="0.2">
      <c r="A193" s="90"/>
      <c r="B193" s="225"/>
      <c r="C193" s="91"/>
      <c r="D193" s="218"/>
      <c r="E193" s="142"/>
      <c r="F193" s="143"/>
      <c r="G193" s="222"/>
      <c r="H193" s="70" t="str">
        <f t="shared" si="34"/>
        <v/>
      </c>
      <c r="I193" s="91"/>
      <c r="J193" s="69" t="str">
        <f t="shared" si="28"/>
        <v/>
      </c>
      <c r="K193" s="221" t="str">
        <f t="shared" si="29"/>
        <v/>
      </c>
      <c r="L193" s="158" t="str">
        <f t="shared" si="23"/>
        <v/>
      </c>
      <c r="M193" s="76" t="str">
        <f t="shared" si="24"/>
        <v/>
      </c>
      <c r="N193" s="76">
        <f t="shared" si="25"/>
        <v>0</v>
      </c>
      <c r="O193" s="75">
        <f t="shared" si="30"/>
        <v>0</v>
      </c>
      <c r="P193" s="75">
        <f t="shared" si="26"/>
        <v>0</v>
      </c>
      <c r="Q193" s="76">
        <f t="shared" si="31"/>
        <v>0</v>
      </c>
      <c r="R193" s="76">
        <f t="shared" si="32"/>
        <v>0</v>
      </c>
      <c r="S193" s="226">
        <f t="shared" si="33"/>
        <v>0</v>
      </c>
      <c r="T193" s="76">
        <f t="shared" si="27"/>
        <v>0</v>
      </c>
    </row>
    <row r="194" spans="1:20" x14ac:dyDescent="0.2">
      <c r="A194" s="90"/>
      <c r="B194" s="225"/>
      <c r="C194" s="91"/>
      <c r="D194" s="218"/>
      <c r="E194" s="142"/>
      <c r="F194" s="143"/>
      <c r="G194" s="222"/>
      <c r="H194" s="70" t="str">
        <f t="shared" si="34"/>
        <v/>
      </c>
      <c r="I194" s="91"/>
      <c r="J194" s="69" t="str">
        <f t="shared" si="28"/>
        <v/>
      </c>
      <c r="K194" s="221" t="str">
        <f t="shared" si="29"/>
        <v/>
      </c>
      <c r="L194" s="158" t="str">
        <f t="shared" si="23"/>
        <v/>
      </c>
      <c r="M194" s="76" t="str">
        <f t="shared" si="24"/>
        <v/>
      </c>
      <c r="N194" s="76">
        <f t="shared" si="25"/>
        <v>0</v>
      </c>
      <c r="O194" s="75">
        <f t="shared" si="30"/>
        <v>0</v>
      </c>
      <c r="P194" s="75">
        <f t="shared" si="26"/>
        <v>0</v>
      </c>
      <c r="Q194" s="76">
        <f t="shared" si="31"/>
        <v>0</v>
      </c>
      <c r="R194" s="76">
        <f t="shared" si="32"/>
        <v>0</v>
      </c>
      <c r="S194" s="226">
        <f t="shared" si="33"/>
        <v>0</v>
      </c>
      <c r="T194" s="76">
        <f t="shared" si="27"/>
        <v>0</v>
      </c>
    </row>
    <row r="195" spans="1:20" x14ac:dyDescent="0.2">
      <c r="A195" s="90"/>
      <c r="B195" s="225"/>
      <c r="C195" s="91"/>
      <c r="D195" s="218"/>
      <c r="E195" s="142"/>
      <c r="F195" s="143"/>
      <c r="G195" s="222"/>
      <c r="H195" s="70" t="str">
        <f t="shared" si="34"/>
        <v/>
      </c>
      <c r="I195" s="91"/>
      <c r="J195" s="69" t="str">
        <f t="shared" si="28"/>
        <v/>
      </c>
      <c r="K195" s="221" t="str">
        <f t="shared" si="29"/>
        <v/>
      </c>
      <c r="L195" s="158" t="str">
        <f t="shared" si="23"/>
        <v/>
      </c>
      <c r="M195" s="76" t="str">
        <f t="shared" si="24"/>
        <v/>
      </c>
      <c r="N195" s="76">
        <f t="shared" si="25"/>
        <v>0</v>
      </c>
      <c r="O195" s="75">
        <f t="shared" si="30"/>
        <v>0</v>
      </c>
      <c r="P195" s="75">
        <f t="shared" si="26"/>
        <v>0</v>
      </c>
      <c r="Q195" s="76">
        <f t="shared" si="31"/>
        <v>0</v>
      </c>
      <c r="R195" s="76">
        <f t="shared" si="32"/>
        <v>0</v>
      </c>
      <c r="S195" s="226">
        <f t="shared" si="33"/>
        <v>0</v>
      </c>
      <c r="T195" s="76">
        <f t="shared" si="27"/>
        <v>0</v>
      </c>
    </row>
    <row r="196" spans="1:20" x14ac:dyDescent="0.2">
      <c r="A196" s="90"/>
      <c r="B196" s="225"/>
      <c r="C196" s="91"/>
      <c r="D196" s="218"/>
      <c r="E196" s="142"/>
      <c r="F196" s="143"/>
      <c r="G196" s="222"/>
      <c r="H196" s="70" t="str">
        <f t="shared" si="34"/>
        <v/>
      </c>
      <c r="I196" s="91"/>
      <c r="J196" s="69" t="str">
        <f t="shared" si="28"/>
        <v/>
      </c>
      <c r="K196" s="221" t="str">
        <f t="shared" si="29"/>
        <v/>
      </c>
      <c r="L196" s="158" t="str">
        <f t="shared" si="23"/>
        <v/>
      </c>
      <c r="M196" s="76" t="str">
        <f t="shared" si="24"/>
        <v/>
      </c>
      <c r="N196" s="76">
        <f t="shared" si="25"/>
        <v>0</v>
      </c>
      <c r="O196" s="75">
        <f t="shared" si="30"/>
        <v>0</v>
      </c>
      <c r="P196" s="75">
        <f t="shared" si="26"/>
        <v>0</v>
      </c>
      <c r="Q196" s="76">
        <f t="shared" si="31"/>
        <v>0</v>
      </c>
      <c r="R196" s="76">
        <f t="shared" si="32"/>
        <v>0</v>
      </c>
      <c r="S196" s="226">
        <f t="shared" si="33"/>
        <v>0</v>
      </c>
      <c r="T196" s="76">
        <f t="shared" si="27"/>
        <v>0</v>
      </c>
    </row>
    <row r="197" spans="1:20" x14ac:dyDescent="0.2">
      <c r="A197" s="90"/>
      <c r="B197" s="225"/>
      <c r="C197" s="91"/>
      <c r="D197" s="218"/>
      <c r="E197" s="142"/>
      <c r="F197" s="143"/>
      <c r="G197" s="222"/>
      <c r="H197" s="70" t="str">
        <f t="shared" si="34"/>
        <v/>
      </c>
      <c r="I197" s="91"/>
      <c r="J197" s="69" t="str">
        <f t="shared" si="28"/>
        <v/>
      </c>
      <c r="K197" s="221" t="str">
        <f t="shared" si="29"/>
        <v/>
      </c>
      <c r="L197" s="158" t="str">
        <f t="shared" si="23"/>
        <v/>
      </c>
      <c r="M197" s="76" t="str">
        <f t="shared" si="24"/>
        <v/>
      </c>
      <c r="N197" s="76">
        <f t="shared" si="25"/>
        <v>0</v>
      </c>
      <c r="O197" s="75">
        <f t="shared" si="30"/>
        <v>0</v>
      </c>
      <c r="P197" s="75">
        <f t="shared" si="26"/>
        <v>0</v>
      </c>
      <c r="Q197" s="76">
        <f t="shared" si="31"/>
        <v>0</v>
      </c>
      <c r="R197" s="76">
        <f t="shared" si="32"/>
        <v>0</v>
      </c>
      <c r="S197" s="226">
        <f t="shared" si="33"/>
        <v>0</v>
      </c>
      <c r="T197" s="76">
        <f t="shared" si="27"/>
        <v>0</v>
      </c>
    </row>
    <row r="198" spans="1:20" x14ac:dyDescent="0.2">
      <c r="A198" s="90"/>
      <c r="B198" s="225"/>
      <c r="C198" s="91"/>
      <c r="D198" s="218"/>
      <c r="E198" s="142"/>
      <c r="F198" s="143"/>
      <c r="G198" s="222"/>
      <c r="H198" s="70" t="str">
        <f t="shared" si="34"/>
        <v/>
      </c>
      <c r="I198" s="91"/>
      <c r="J198" s="69" t="str">
        <f t="shared" si="28"/>
        <v/>
      </c>
      <c r="K198" s="221" t="str">
        <f t="shared" si="29"/>
        <v/>
      </c>
      <c r="L198" s="158" t="str">
        <f t="shared" si="23"/>
        <v/>
      </c>
      <c r="M198" s="76" t="str">
        <f t="shared" si="24"/>
        <v/>
      </c>
      <c r="N198" s="76">
        <f t="shared" si="25"/>
        <v>0</v>
      </c>
      <c r="O198" s="75">
        <f t="shared" si="30"/>
        <v>0</v>
      </c>
      <c r="P198" s="75">
        <f t="shared" si="26"/>
        <v>0</v>
      </c>
      <c r="Q198" s="76">
        <f t="shared" si="31"/>
        <v>0</v>
      </c>
      <c r="R198" s="76">
        <f t="shared" si="32"/>
        <v>0</v>
      </c>
      <c r="S198" s="226">
        <f t="shared" si="33"/>
        <v>0</v>
      </c>
      <c r="T198" s="76">
        <f t="shared" si="27"/>
        <v>0</v>
      </c>
    </row>
    <row r="199" spans="1:20" x14ac:dyDescent="0.2">
      <c r="A199" s="90"/>
      <c r="B199" s="225"/>
      <c r="C199" s="91"/>
      <c r="D199" s="218"/>
      <c r="E199" s="142"/>
      <c r="F199" s="143"/>
      <c r="G199" s="222"/>
      <c r="H199" s="70" t="str">
        <f t="shared" si="34"/>
        <v/>
      </c>
      <c r="I199" s="91"/>
      <c r="J199" s="69" t="str">
        <f t="shared" si="28"/>
        <v/>
      </c>
      <c r="K199" s="221" t="str">
        <f t="shared" si="29"/>
        <v/>
      </c>
      <c r="L199" s="158" t="str">
        <f t="shared" si="23"/>
        <v/>
      </c>
      <c r="M199" s="76" t="str">
        <f t="shared" si="24"/>
        <v/>
      </c>
      <c r="N199" s="76">
        <f t="shared" si="25"/>
        <v>0</v>
      </c>
      <c r="O199" s="75">
        <f t="shared" si="30"/>
        <v>0</v>
      </c>
      <c r="P199" s="75">
        <f t="shared" si="26"/>
        <v>0</v>
      </c>
      <c r="Q199" s="76">
        <f t="shared" si="31"/>
        <v>0</v>
      </c>
      <c r="R199" s="76">
        <f t="shared" si="32"/>
        <v>0</v>
      </c>
      <c r="S199" s="226">
        <f t="shared" si="33"/>
        <v>0</v>
      </c>
      <c r="T199" s="76">
        <f t="shared" si="27"/>
        <v>0</v>
      </c>
    </row>
    <row r="200" spans="1:20" x14ac:dyDescent="0.2">
      <c r="A200" s="90"/>
      <c r="B200" s="225"/>
      <c r="C200" s="91"/>
      <c r="D200" s="218"/>
      <c r="E200" s="142"/>
      <c r="F200" s="143"/>
      <c r="G200" s="222"/>
      <c r="H200" s="70" t="str">
        <f t="shared" si="34"/>
        <v/>
      </c>
      <c r="I200" s="91"/>
      <c r="J200" s="69" t="str">
        <f t="shared" si="28"/>
        <v/>
      </c>
      <c r="K200" s="221" t="str">
        <f t="shared" si="29"/>
        <v/>
      </c>
      <c r="L200" s="158" t="str">
        <f t="shared" si="23"/>
        <v/>
      </c>
      <c r="M200" s="76" t="str">
        <f t="shared" ref="M200:M263" si="35">IF(C200&gt;0,IF(D200&gt;0,IF(J200&lt;=3470,$A$379,IF(J200&gt;=4340,$A$381,$A$380)),IF(E200&gt;0,IF(C200/E200&gt;=4340,$A$381,$T$7),"")),"")</f>
        <v/>
      </c>
      <c r="N200" s="76">
        <f t="shared" ref="N200:N263" si="36">IF(C200&gt;0,IF(D200&gt;0,IF(J200&gt;12350,1,0),IF(E200&gt;0,IF(C200/E200&gt;12350,1,0),0)),0)</f>
        <v>0</v>
      </c>
      <c r="O200" s="75">
        <f t="shared" si="30"/>
        <v>0</v>
      </c>
      <c r="P200" s="75">
        <f t="shared" ref="P200:P263" si="37">IF(AND(M200=$A$380,ISBLANK(G200)),1,0)</f>
        <v>0</v>
      </c>
      <c r="Q200" s="76">
        <f t="shared" si="31"/>
        <v>0</v>
      </c>
      <c r="R200" s="76">
        <f t="shared" si="32"/>
        <v>0</v>
      </c>
      <c r="S200" s="226">
        <f t="shared" si="33"/>
        <v>0</v>
      </c>
      <c r="T200" s="76">
        <f t="shared" ref="T200:T263" si="38">IF(AND(C200*MAX(D200:E200)&gt;0,M200&lt;&gt;$A$379,M200&lt;&gt;$A$380,M200&lt;&gt;$A$381),1,0)</f>
        <v>0</v>
      </c>
    </row>
    <row r="201" spans="1:20" x14ac:dyDescent="0.2">
      <c r="A201" s="90"/>
      <c r="B201" s="225"/>
      <c r="C201" s="91"/>
      <c r="D201" s="218"/>
      <c r="E201" s="142"/>
      <c r="F201" s="143"/>
      <c r="G201" s="222"/>
      <c r="H201" s="70" t="str">
        <f t="shared" si="34"/>
        <v/>
      </c>
      <c r="I201" s="91"/>
      <c r="J201" s="69" t="str">
        <f t="shared" ref="J201:J264" si="39">IF(C201*D201&gt;0,+C201/D201,"")</f>
        <v/>
      </c>
      <c r="K201" s="221" t="str">
        <f t="shared" ref="K201:K264" si="40">IF(C201*D201&gt;0,+E201*G201,"")</f>
        <v/>
      </c>
      <c r="L201" s="158" t="str">
        <f t="shared" si="23"/>
        <v/>
      </c>
      <c r="M201" s="76" t="str">
        <f t="shared" si="35"/>
        <v/>
      </c>
      <c r="N201" s="76">
        <f t="shared" si="36"/>
        <v>0</v>
      </c>
      <c r="O201" s="75">
        <f t="shared" ref="O201:O264" si="41">IF(F201&gt;E201,1,0)</f>
        <v>0</v>
      </c>
      <c r="P201" s="75">
        <f t="shared" si="37"/>
        <v>0</v>
      </c>
      <c r="Q201" s="76">
        <f t="shared" ref="Q201:Q264" si="42">IF(C201&gt;0,IF(OR(H201="",I201&gt;H201),1,0),0)</f>
        <v>0</v>
      </c>
      <c r="R201" s="76">
        <f t="shared" ref="R201:R264" si="43">IF(AND(F201&lt;1,I201&gt;0),1,0)</f>
        <v>0</v>
      </c>
      <c r="S201" s="226">
        <f t="shared" ref="S201:S264" si="44">IF(AND(ISBLANK(A201),ISBLANK(C201),ISBLANK(D201),ISBLANK(E201),ISBLANK(F201),ISBLANK(G201),ISBLANK(I201)),0,IF(ISBLANK(B201),1,0))</f>
        <v>0</v>
      </c>
      <c r="T201" s="76">
        <f t="shared" si="38"/>
        <v>0</v>
      </c>
    </row>
    <row r="202" spans="1:20" x14ac:dyDescent="0.2">
      <c r="A202" s="90"/>
      <c r="B202" s="225"/>
      <c r="C202" s="91"/>
      <c r="D202" s="218"/>
      <c r="E202" s="142"/>
      <c r="F202" s="143"/>
      <c r="G202" s="222"/>
      <c r="H202" s="70" t="str">
        <f t="shared" ref="H202:H265" si="45">IF($B$4="","",IF(C202*D202&gt;0,ROUND(+G202/5*$D$5*E202*D202,2),""))</f>
        <v/>
      </c>
      <c r="I202" s="91"/>
      <c r="J202" s="69" t="str">
        <f t="shared" si="39"/>
        <v/>
      </c>
      <c r="K202" s="221" t="str">
        <f t="shared" si="40"/>
        <v/>
      </c>
      <c r="L202" s="158" t="str">
        <f t="shared" si="23"/>
        <v/>
      </c>
      <c r="M202" s="76" t="str">
        <f t="shared" si="35"/>
        <v/>
      </c>
      <c r="N202" s="76">
        <f t="shared" si="36"/>
        <v>0</v>
      </c>
      <c r="O202" s="75">
        <f t="shared" si="41"/>
        <v>0</v>
      </c>
      <c r="P202" s="75">
        <f t="shared" si="37"/>
        <v>0</v>
      </c>
      <c r="Q202" s="76">
        <f t="shared" si="42"/>
        <v>0</v>
      </c>
      <c r="R202" s="76">
        <f t="shared" si="43"/>
        <v>0</v>
      </c>
      <c r="S202" s="226">
        <f t="shared" si="44"/>
        <v>0</v>
      </c>
      <c r="T202" s="76">
        <f t="shared" si="38"/>
        <v>0</v>
      </c>
    </row>
    <row r="203" spans="1:20" x14ac:dyDescent="0.2">
      <c r="A203" s="90"/>
      <c r="B203" s="225"/>
      <c r="C203" s="91"/>
      <c r="D203" s="218"/>
      <c r="E203" s="142"/>
      <c r="F203" s="143"/>
      <c r="G203" s="222"/>
      <c r="H203" s="70" t="str">
        <f t="shared" si="45"/>
        <v/>
      </c>
      <c r="I203" s="91"/>
      <c r="J203" s="69" t="str">
        <f t="shared" si="39"/>
        <v/>
      </c>
      <c r="K203" s="221" t="str">
        <f t="shared" si="40"/>
        <v/>
      </c>
      <c r="L203" s="158" t="str">
        <f t="shared" si="23"/>
        <v/>
      </c>
      <c r="M203" s="76" t="str">
        <f t="shared" si="35"/>
        <v/>
      </c>
      <c r="N203" s="76">
        <f t="shared" si="36"/>
        <v>0</v>
      </c>
      <c r="O203" s="75">
        <f t="shared" si="41"/>
        <v>0</v>
      </c>
      <c r="P203" s="75">
        <f t="shared" si="37"/>
        <v>0</v>
      </c>
      <c r="Q203" s="76">
        <f t="shared" si="42"/>
        <v>0</v>
      </c>
      <c r="R203" s="76">
        <f t="shared" si="43"/>
        <v>0</v>
      </c>
      <c r="S203" s="226">
        <f t="shared" si="44"/>
        <v>0</v>
      </c>
      <c r="T203" s="76">
        <f t="shared" si="38"/>
        <v>0</v>
      </c>
    </row>
    <row r="204" spans="1:20" x14ac:dyDescent="0.2">
      <c r="A204" s="90"/>
      <c r="B204" s="225"/>
      <c r="C204" s="91"/>
      <c r="D204" s="218"/>
      <c r="E204" s="142"/>
      <c r="F204" s="143"/>
      <c r="G204" s="222"/>
      <c r="H204" s="70" t="str">
        <f t="shared" si="45"/>
        <v/>
      </c>
      <c r="I204" s="91"/>
      <c r="J204" s="69" t="str">
        <f t="shared" si="39"/>
        <v/>
      </c>
      <c r="K204" s="221" t="str">
        <f t="shared" si="40"/>
        <v/>
      </c>
      <c r="L204" s="158" t="str">
        <f t="shared" si="23"/>
        <v/>
      </c>
      <c r="M204" s="76" t="str">
        <f t="shared" si="35"/>
        <v/>
      </c>
      <c r="N204" s="76">
        <f t="shared" si="36"/>
        <v>0</v>
      </c>
      <c r="O204" s="75">
        <f t="shared" si="41"/>
        <v>0</v>
      </c>
      <c r="P204" s="75">
        <f t="shared" si="37"/>
        <v>0</v>
      </c>
      <c r="Q204" s="76">
        <f t="shared" si="42"/>
        <v>0</v>
      </c>
      <c r="R204" s="76">
        <f t="shared" si="43"/>
        <v>0</v>
      </c>
      <c r="S204" s="226">
        <f t="shared" si="44"/>
        <v>0</v>
      </c>
      <c r="T204" s="76">
        <f t="shared" si="38"/>
        <v>0</v>
      </c>
    </row>
    <row r="205" spans="1:20" x14ac:dyDescent="0.2">
      <c r="A205" s="90"/>
      <c r="B205" s="225"/>
      <c r="C205" s="91"/>
      <c r="D205" s="218"/>
      <c r="E205" s="142"/>
      <c r="F205" s="143"/>
      <c r="G205" s="222"/>
      <c r="H205" s="70" t="str">
        <f t="shared" si="45"/>
        <v/>
      </c>
      <c r="I205" s="91"/>
      <c r="J205" s="69" t="str">
        <f t="shared" si="39"/>
        <v/>
      </c>
      <c r="K205" s="221" t="str">
        <f t="shared" si="40"/>
        <v/>
      </c>
      <c r="L205" s="158" t="str">
        <f t="shared" si="23"/>
        <v/>
      </c>
      <c r="M205" s="76" t="str">
        <f t="shared" si="35"/>
        <v/>
      </c>
      <c r="N205" s="76">
        <f t="shared" si="36"/>
        <v>0</v>
      </c>
      <c r="O205" s="75">
        <f t="shared" si="41"/>
        <v>0</v>
      </c>
      <c r="P205" s="75">
        <f t="shared" si="37"/>
        <v>0</v>
      </c>
      <c r="Q205" s="76">
        <f t="shared" si="42"/>
        <v>0</v>
      </c>
      <c r="R205" s="76">
        <f t="shared" si="43"/>
        <v>0</v>
      </c>
      <c r="S205" s="226">
        <f t="shared" si="44"/>
        <v>0</v>
      </c>
      <c r="T205" s="76">
        <f t="shared" si="38"/>
        <v>0</v>
      </c>
    </row>
    <row r="206" spans="1:20" x14ac:dyDescent="0.2">
      <c r="A206" s="90"/>
      <c r="B206" s="225"/>
      <c r="C206" s="91"/>
      <c r="D206" s="218"/>
      <c r="E206" s="142"/>
      <c r="F206" s="143"/>
      <c r="G206" s="222"/>
      <c r="H206" s="70" t="str">
        <f t="shared" si="45"/>
        <v/>
      </c>
      <c r="I206" s="91"/>
      <c r="J206" s="69" t="str">
        <f t="shared" si="39"/>
        <v/>
      </c>
      <c r="K206" s="221" t="str">
        <f t="shared" si="40"/>
        <v/>
      </c>
      <c r="L206" s="158" t="str">
        <f t="shared" si="23"/>
        <v/>
      </c>
      <c r="M206" s="76" t="str">
        <f t="shared" si="35"/>
        <v/>
      </c>
      <c r="N206" s="76">
        <f t="shared" si="36"/>
        <v>0</v>
      </c>
      <c r="O206" s="75">
        <f t="shared" si="41"/>
        <v>0</v>
      </c>
      <c r="P206" s="75">
        <f t="shared" si="37"/>
        <v>0</v>
      </c>
      <c r="Q206" s="76">
        <f t="shared" si="42"/>
        <v>0</v>
      </c>
      <c r="R206" s="76">
        <f t="shared" si="43"/>
        <v>0</v>
      </c>
      <c r="S206" s="226">
        <f t="shared" si="44"/>
        <v>0</v>
      </c>
      <c r="T206" s="76">
        <f t="shared" si="38"/>
        <v>0</v>
      </c>
    </row>
    <row r="207" spans="1:20" x14ac:dyDescent="0.2">
      <c r="A207" s="90"/>
      <c r="B207" s="225"/>
      <c r="C207" s="91"/>
      <c r="D207" s="218"/>
      <c r="E207" s="142"/>
      <c r="F207" s="143"/>
      <c r="G207" s="222"/>
      <c r="H207" s="70" t="str">
        <f t="shared" si="45"/>
        <v/>
      </c>
      <c r="I207" s="91"/>
      <c r="J207" s="69" t="str">
        <f t="shared" si="39"/>
        <v/>
      </c>
      <c r="K207" s="221" t="str">
        <f t="shared" si="40"/>
        <v/>
      </c>
      <c r="L207" s="158" t="str">
        <f t="shared" si="23"/>
        <v/>
      </c>
      <c r="M207" s="76" t="str">
        <f t="shared" si="35"/>
        <v/>
      </c>
      <c r="N207" s="76">
        <f t="shared" si="36"/>
        <v>0</v>
      </c>
      <c r="O207" s="75">
        <f t="shared" si="41"/>
        <v>0</v>
      </c>
      <c r="P207" s="75">
        <f t="shared" si="37"/>
        <v>0</v>
      </c>
      <c r="Q207" s="76">
        <f t="shared" si="42"/>
        <v>0</v>
      </c>
      <c r="R207" s="76">
        <f t="shared" si="43"/>
        <v>0</v>
      </c>
      <c r="S207" s="226">
        <f t="shared" si="44"/>
        <v>0</v>
      </c>
      <c r="T207" s="76">
        <f t="shared" si="38"/>
        <v>0</v>
      </c>
    </row>
    <row r="208" spans="1:20" x14ac:dyDescent="0.2">
      <c r="A208" s="90"/>
      <c r="B208" s="225"/>
      <c r="C208" s="91"/>
      <c r="D208" s="218"/>
      <c r="E208" s="142"/>
      <c r="F208" s="143"/>
      <c r="G208" s="222"/>
      <c r="H208" s="70" t="str">
        <f t="shared" si="45"/>
        <v/>
      </c>
      <c r="I208" s="91"/>
      <c r="J208" s="69" t="str">
        <f t="shared" si="39"/>
        <v/>
      </c>
      <c r="K208" s="221" t="str">
        <f t="shared" si="40"/>
        <v/>
      </c>
      <c r="L208" s="158" t="str">
        <f t="shared" si="23"/>
        <v/>
      </c>
      <c r="M208" s="76" t="str">
        <f t="shared" si="35"/>
        <v/>
      </c>
      <c r="N208" s="76">
        <f t="shared" si="36"/>
        <v>0</v>
      </c>
      <c r="O208" s="75">
        <f t="shared" si="41"/>
        <v>0</v>
      </c>
      <c r="P208" s="75">
        <f t="shared" si="37"/>
        <v>0</v>
      </c>
      <c r="Q208" s="76">
        <f t="shared" si="42"/>
        <v>0</v>
      </c>
      <c r="R208" s="76">
        <f t="shared" si="43"/>
        <v>0</v>
      </c>
      <c r="S208" s="226">
        <f t="shared" si="44"/>
        <v>0</v>
      </c>
      <c r="T208" s="76">
        <f t="shared" si="38"/>
        <v>0</v>
      </c>
    </row>
    <row r="209" spans="1:20" x14ac:dyDescent="0.2">
      <c r="A209" s="90"/>
      <c r="B209" s="225"/>
      <c r="C209" s="91"/>
      <c r="D209" s="218"/>
      <c r="E209" s="142"/>
      <c r="F209" s="143"/>
      <c r="G209" s="222"/>
      <c r="H209" s="70" t="str">
        <f t="shared" si="45"/>
        <v/>
      </c>
      <c r="I209" s="91"/>
      <c r="J209" s="69" t="str">
        <f t="shared" si="39"/>
        <v/>
      </c>
      <c r="K209" s="221" t="str">
        <f t="shared" si="40"/>
        <v/>
      </c>
      <c r="L209" s="158" t="str">
        <f t="shared" si="23"/>
        <v/>
      </c>
      <c r="M209" s="76" t="str">
        <f t="shared" si="35"/>
        <v/>
      </c>
      <c r="N209" s="76">
        <f t="shared" si="36"/>
        <v>0</v>
      </c>
      <c r="O209" s="75">
        <f t="shared" si="41"/>
        <v>0</v>
      </c>
      <c r="P209" s="75">
        <f t="shared" si="37"/>
        <v>0</v>
      </c>
      <c r="Q209" s="76">
        <f t="shared" si="42"/>
        <v>0</v>
      </c>
      <c r="R209" s="76">
        <f t="shared" si="43"/>
        <v>0</v>
      </c>
      <c r="S209" s="226">
        <f t="shared" si="44"/>
        <v>0</v>
      </c>
      <c r="T209" s="76">
        <f t="shared" si="38"/>
        <v>0</v>
      </c>
    </row>
    <row r="210" spans="1:20" x14ac:dyDescent="0.2">
      <c r="A210" s="90"/>
      <c r="B210" s="225"/>
      <c r="C210" s="91"/>
      <c r="D210" s="218"/>
      <c r="E210" s="142"/>
      <c r="F210" s="143"/>
      <c r="G210" s="222"/>
      <c r="H210" s="70" t="str">
        <f t="shared" si="45"/>
        <v/>
      </c>
      <c r="I210" s="91"/>
      <c r="J210" s="69" t="str">
        <f t="shared" si="39"/>
        <v/>
      </c>
      <c r="K210" s="221" t="str">
        <f t="shared" si="40"/>
        <v/>
      </c>
      <c r="L210" s="158" t="str">
        <f t="shared" si="23"/>
        <v/>
      </c>
      <c r="M210" s="76" t="str">
        <f t="shared" si="35"/>
        <v/>
      </c>
      <c r="N210" s="76">
        <f t="shared" si="36"/>
        <v>0</v>
      </c>
      <c r="O210" s="75">
        <f t="shared" si="41"/>
        <v>0</v>
      </c>
      <c r="P210" s="75">
        <f t="shared" si="37"/>
        <v>0</v>
      </c>
      <c r="Q210" s="76">
        <f t="shared" si="42"/>
        <v>0</v>
      </c>
      <c r="R210" s="76">
        <f t="shared" si="43"/>
        <v>0</v>
      </c>
      <c r="S210" s="226">
        <f t="shared" si="44"/>
        <v>0</v>
      </c>
      <c r="T210" s="76">
        <f t="shared" si="38"/>
        <v>0</v>
      </c>
    </row>
    <row r="211" spans="1:20" x14ac:dyDescent="0.2">
      <c r="A211" s="90"/>
      <c r="B211" s="225"/>
      <c r="C211" s="91"/>
      <c r="D211" s="218"/>
      <c r="E211" s="142"/>
      <c r="F211" s="143"/>
      <c r="G211" s="222"/>
      <c r="H211" s="70" t="str">
        <f t="shared" si="45"/>
        <v/>
      </c>
      <c r="I211" s="91"/>
      <c r="J211" s="69" t="str">
        <f t="shared" si="39"/>
        <v/>
      </c>
      <c r="K211" s="221" t="str">
        <f t="shared" si="40"/>
        <v/>
      </c>
      <c r="L211" s="158" t="str">
        <f t="shared" si="23"/>
        <v/>
      </c>
      <c r="M211" s="76" t="str">
        <f t="shared" si="35"/>
        <v/>
      </c>
      <c r="N211" s="76">
        <f t="shared" si="36"/>
        <v>0</v>
      </c>
      <c r="O211" s="75">
        <f t="shared" si="41"/>
        <v>0</v>
      </c>
      <c r="P211" s="75">
        <f t="shared" si="37"/>
        <v>0</v>
      </c>
      <c r="Q211" s="76">
        <f t="shared" si="42"/>
        <v>0</v>
      </c>
      <c r="R211" s="76">
        <f t="shared" si="43"/>
        <v>0</v>
      </c>
      <c r="S211" s="226">
        <f t="shared" si="44"/>
        <v>0</v>
      </c>
      <c r="T211" s="76">
        <f t="shared" si="38"/>
        <v>0</v>
      </c>
    </row>
    <row r="212" spans="1:20" x14ac:dyDescent="0.2">
      <c r="A212" s="90"/>
      <c r="B212" s="225"/>
      <c r="C212" s="91"/>
      <c r="D212" s="218"/>
      <c r="E212" s="142"/>
      <c r="F212" s="143"/>
      <c r="G212" s="222"/>
      <c r="H212" s="70" t="str">
        <f t="shared" si="45"/>
        <v/>
      </c>
      <c r="I212" s="91"/>
      <c r="J212" s="69" t="str">
        <f t="shared" si="39"/>
        <v/>
      </c>
      <c r="K212" s="221" t="str">
        <f t="shared" si="40"/>
        <v/>
      </c>
      <c r="L212" s="158" t="str">
        <f t="shared" si="23"/>
        <v/>
      </c>
      <c r="M212" s="76" t="str">
        <f t="shared" si="35"/>
        <v/>
      </c>
      <c r="N212" s="76">
        <f t="shared" si="36"/>
        <v>0</v>
      </c>
      <c r="O212" s="75">
        <f t="shared" si="41"/>
        <v>0</v>
      </c>
      <c r="P212" s="75">
        <f t="shared" si="37"/>
        <v>0</v>
      </c>
      <c r="Q212" s="76">
        <f t="shared" si="42"/>
        <v>0</v>
      </c>
      <c r="R212" s="76">
        <f t="shared" si="43"/>
        <v>0</v>
      </c>
      <c r="S212" s="226">
        <f t="shared" si="44"/>
        <v>0</v>
      </c>
      <c r="T212" s="76">
        <f t="shared" si="38"/>
        <v>0</v>
      </c>
    </row>
    <row r="213" spans="1:20" x14ac:dyDescent="0.2">
      <c r="A213" s="90"/>
      <c r="B213" s="225"/>
      <c r="C213" s="91"/>
      <c r="D213" s="218"/>
      <c r="E213" s="142"/>
      <c r="F213" s="143"/>
      <c r="G213" s="222"/>
      <c r="H213" s="70" t="str">
        <f t="shared" si="45"/>
        <v/>
      </c>
      <c r="I213" s="91"/>
      <c r="J213" s="69" t="str">
        <f t="shared" si="39"/>
        <v/>
      </c>
      <c r="K213" s="221" t="str">
        <f t="shared" si="40"/>
        <v/>
      </c>
      <c r="L213" s="158" t="str">
        <f t="shared" si="23"/>
        <v/>
      </c>
      <c r="M213" s="76" t="str">
        <f t="shared" si="35"/>
        <v/>
      </c>
      <c r="N213" s="76">
        <f t="shared" si="36"/>
        <v>0</v>
      </c>
      <c r="O213" s="75">
        <f t="shared" si="41"/>
        <v>0</v>
      </c>
      <c r="P213" s="75">
        <f t="shared" si="37"/>
        <v>0</v>
      </c>
      <c r="Q213" s="76">
        <f t="shared" si="42"/>
        <v>0</v>
      </c>
      <c r="R213" s="76">
        <f t="shared" si="43"/>
        <v>0</v>
      </c>
      <c r="S213" s="226">
        <f t="shared" si="44"/>
        <v>0</v>
      </c>
      <c r="T213" s="76">
        <f t="shared" si="38"/>
        <v>0</v>
      </c>
    </row>
    <row r="214" spans="1:20" x14ac:dyDescent="0.2">
      <c r="A214" s="90"/>
      <c r="B214" s="225"/>
      <c r="C214" s="91"/>
      <c r="D214" s="218"/>
      <c r="E214" s="142"/>
      <c r="F214" s="143"/>
      <c r="G214" s="222"/>
      <c r="H214" s="70" t="str">
        <f t="shared" si="45"/>
        <v/>
      </c>
      <c r="I214" s="91"/>
      <c r="J214" s="69" t="str">
        <f t="shared" si="39"/>
        <v/>
      </c>
      <c r="K214" s="221" t="str">
        <f t="shared" si="40"/>
        <v/>
      </c>
      <c r="L214" s="158" t="str">
        <f t="shared" si="23"/>
        <v/>
      </c>
      <c r="M214" s="76" t="str">
        <f t="shared" si="35"/>
        <v/>
      </c>
      <c r="N214" s="76">
        <f t="shared" si="36"/>
        <v>0</v>
      </c>
      <c r="O214" s="75">
        <f t="shared" si="41"/>
        <v>0</v>
      </c>
      <c r="P214" s="75">
        <f t="shared" si="37"/>
        <v>0</v>
      </c>
      <c r="Q214" s="76">
        <f t="shared" si="42"/>
        <v>0</v>
      </c>
      <c r="R214" s="76">
        <f t="shared" si="43"/>
        <v>0</v>
      </c>
      <c r="S214" s="226">
        <f t="shared" si="44"/>
        <v>0</v>
      </c>
      <c r="T214" s="76">
        <f t="shared" si="38"/>
        <v>0</v>
      </c>
    </row>
    <row r="215" spans="1:20" x14ac:dyDescent="0.2">
      <c r="A215" s="90"/>
      <c r="B215" s="225"/>
      <c r="C215" s="91"/>
      <c r="D215" s="218"/>
      <c r="E215" s="142"/>
      <c r="F215" s="143"/>
      <c r="G215" s="222"/>
      <c r="H215" s="70" t="str">
        <f t="shared" si="45"/>
        <v/>
      </c>
      <c r="I215" s="91"/>
      <c r="J215" s="69" t="str">
        <f t="shared" si="39"/>
        <v/>
      </c>
      <c r="K215" s="221" t="str">
        <f t="shared" si="40"/>
        <v/>
      </c>
      <c r="L215" s="158" t="str">
        <f t="shared" si="23"/>
        <v/>
      </c>
      <c r="M215" s="76" t="str">
        <f t="shared" si="35"/>
        <v/>
      </c>
      <c r="N215" s="76">
        <f t="shared" si="36"/>
        <v>0</v>
      </c>
      <c r="O215" s="75">
        <f t="shared" si="41"/>
        <v>0</v>
      </c>
      <c r="P215" s="75">
        <f t="shared" si="37"/>
        <v>0</v>
      </c>
      <c r="Q215" s="76">
        <f t="shared" si="42"/>
        <v>0</v>
      </c>
      <c r="R215" s="76">
        <f t="shared" si="43"/>
        <v>0</v>
      </c>
      <c r="S215" s="226">
        <f t="shared" si="44"/>
        <v>0</v>
      </c>
      <c r="T215" s="76">
        <f t="shared" si="38"/>
        <v>0</v>
      </c>
    </row>
    <row r="216" spans="1:20" x14ac:dyDescent="0.2">
      <c r="A216" s="90"/>
      <c r="B216" s="225"/>
      <c r="C216" s="91"/>
      <c r="D216" s="218"/>
      <c r="E216" s="142"/>
      <c r="F216" s="143"/>
      <c r="G216" s="222"/>
      <c r="H216" s="70" t="str">
        <f t="shared" si="45"/>
        <v/>
      </c>
      <c r="I216" s="91"/>
      <c r="J216" s="69" t="str">
        <f t="shared" si="39"/>
        <v/>
      </c>
      <c r="K216" s="221" t="str">
        <f t="shared" si="40"/>
        <v/>
      </c>
      <c r="L216" s="158" t="str">
        <f t="shared" si="23"/>
        <v/>
      </c>
      <c r="M216" s="76" t="str">
        <f t="shared" si="35"/>
        <v/>
      </c>
      <c r="N216" s="76">
        <f t="shared" si="36"/>
        <v>0</v>
      </c>
      <c r="O216" s="75">
        <f t="shared" si="41"/>
        <v>0</v>
      </c>
      <c r="P216" s="75">
        <f t="shared" si="37"/>
        <v>0</v>
      </c>
      <c r="Q216" s="76">
        <f t="shared" si="42"/>
        <v>0</v>
      </c>
      <c r="R216" s="76">
        <f t="shared" si="43"/>
        <v>0</v>
      </c>
      <c r="S216" s="226">
        <f t="shared" si="44"/>
        <v>0</v>
      </c>
      <c r="T216" s="76">
        <f t="shared" si="38"/>
        <v>0</v>
      </c>
    </row>
    <row r="217" spans="1:20" x14ac:dyDescent="0.2">
      <c r="A217" s="90"/>
      <c r="B217" s="225"/>
      <c r="C217" s="91"/>
      <c r="D217" s="218"/>
      <c r="E217" s="142"/>
      <c r="F217" s="143"/>
      <c r="G217" s="222"/>
      <c r="H217" s="70" t="str">
        <f t="shared" si="45"/>
        <v/>
      </c>
      <c r="I217" s="91"/>
      <c r="J217" s="69" t="str">
        <f t="shared" si="39"/>
        <v/>
      </c>
      <c r="K217" s="221" t="str">
        <f t="shared" si="40"/>
        <v/>
      </c>
      <c r="L217" s="158" t="str">
        <f t="shared" si="23"/>
        <v/>
      </c>
      <c r="M217" s="76" t="str">
        <f t="shared" si="35"/>
        <v/>
      </c>
      <c r="N217" s="76">
        <f t="shared" si="36"/>
        <v>0</v>
      </c>
      <c r="O217" s="75">
        <f t="shared" si="41"/>
        <v>0</v>
      </c>
      <c r="P217" s="75">
        <f t="shared" si="37"/>
        <v>0</v>
      </c>
      <c r="Q217" s="76">
        <f t="shared" si="42"/>
        <v>0</v>
      </c>
      <c r="R217" s="76">
        <f t="shared" si="43"/>
        <v>0</v>
      </c>
      <c r="S217" s="226">
        <f t="shared" si="44"/>
        <v>0</v>
      </c>
      <c r="T217" s="76">
        <f t="shared" si="38"/>
        <v>0</v>
      </c>
    </row>
    <row r="218" spans="1:20" x14ac:dyDescent="0.2">
      <c r="A218" s="90"/>
      <c r="B218" s="225"/>
      <c r="C218" s="91"/>
      <c r="D218" s="218"/>
      <c r="E218" s="142"/>
      <c r="F218" s="143"/>
      <c r="G218" s="222"/>
      <c r="H218" s="70" t="str">
        <f t="shared" si="45"/>
        <v/>
      </c>
      <c r="I218" s="91"/>
      <c r="J218" s="69" t="str">
        <f t="shared" si="39"/>
        <v/>
      </c>
      <c r="K218" s="221" t="str">
        <f t="shared" si="40"/>
        <v/>
      </c>
      <c r="L218" s="158" t="str">
        <f t="shared" si="23"/>
        <v/>
      </c>
      <c r="M218" s="76" t="str">
        <f t="shared" si="35"/>
        <v/>
      </c>
      <c r="N218" s="76">
        <f t="shared" si="36"/>
        <v>0</v>
      </c>
      <c r="O218" s="75">
        <f t="shared" si="41"/>
        <v>0</v>
      </c>
      <c r="P218" s="75">
        <f t="shared" si="37"/>
        <v>0</v>
      </c>
      <c r="Q218" s="76">
        <f t="shared" si="42"/>
        <v>0</v>
      </c>
      <c r="R218" s="76">
        <f t="shared" si="43"/>
        <v>0</v>
      </c>
      <c r="S218" s="226">
        <f t="shared" si="44"/>
        <v>0</v>
      </c>
      <c r="T218" s="76">
        <f t="shared" si="38"/>
        <v>0</v>
      </c>
    </row>
    <row r="219" spans="1:20" x14ac:dyDescent="0.2">
      <c r="A219" s="90"/>
      <c r="B219" s="225"/>
      <c r="C219" s="91"/>
      <c r="D219" s="218"/>
      <c r="E219" s="142"/>
      <c r="F219" s="143"/>
      <c r="G219" s="222"/>
      <c r="H219" s="70" t="str">
        <f t="shared" si="45"/>
        <v/>
      </c>
      <c r="I219" s="91"/>
      <c r="J219" s="69" t="str">
        <f t="shared" si="39"/>
        <v/>
      </c>
      <c r="K219" s="221" t="str">
        <f t="shared" si="40"/>
        <v/>
      </c>
      <c r="L219" s="158" t="str">
        <f t="shared" si="23"/>
        <v/>
      </c>
      <c r="M219" s="76" t="str">
        <f t="shared" si="35"/>
        <v/>
      </c>
      <c r="N219" s="76">
        <f t="shared" si="36"/>
        <v>0</v>
      </c>
      <c r="O219" s="75">
        <f t="shared" si="41"/>
        <v>0</v>
      </c>
      <c r="P219" s="75">
        <f t="shared" si="37"/>
        <v>0</v>
      </c>
      <c r="Q219" s="76">
        <f t="shared" si="42"/>
        <v>0</v>
      </c>
      <c r="R219" s="76">
        <f t="shared" si="43"/>
        <v>0</v>
      </c>
      <c r="S219" s="226">
        <f t="shared" si="44"/>
        <v>0</v>
      </c>
      <c r="T219" s="76">
        <f t="shared" si="38"/>
        <v>0</v>
      </c>
    </row>
    <row r="220" spans="1:20" x14ac:dyDescent="0.2">
      <c r="A220" s="90"/>
      <c r="B220" s="225"/>
      <c r="C220" s="91"/>
      <c r="D220" s="218"/>
      <c r="E220" s="142"/>
      <c r="F220" s="143"/>
      <c r="G220" s="222"/>
      <c r="H220" s="70" t="str">
        <f t="shared" si="45"/>
        <v/>
      </c>
      <c r="I220" s="91"/>
      <c r="J220" s="69" t="str">
        <f t="shared" si="39"/>
        <v/>
      </c>
      <c r="K220" s="221" t="str">
        <f t="shared" si="40"/>
        <v/>
      </c>
      <c r="L220" s="158" t="str">
        <f t="shared" si="23"/>
        <v/>
      </c>
      <c r="M220" s="76" t="str">
        <f t="shared" si="35"/>
        <v/>
      </c>
      <c r="N220" s="76">
        <f t="shared" si="36"/>
        <v>0</v>
      </c>
      <c r="O220" s="75">
        <f t="shared" si="41"/>
        <v>0</v>
      </c>
      <c r="P220" s="75">
        <f t="shared" si="37"/>
        <v>0</v>
      </c>
      <c r="Q220" s="76">
        <f t="shared" si="42"/>
        <v>0</v>
      </c>
      <c r="R220" s="76">
        <f t="shared" si="43"/>
        <v>0</v>
      </c>
      <c r="S220" s="226">
        <f t="shared" si="44"/>
        <v>0</v>
      </c>
      <c r="T220" s="76">
        <f t="shared" si="38"/>
        <v>0</v>
      </c>
    </row>
    <row r="221" spans="1:20" x14ac:dyDescent="0.2">
      <c r="A221" s="90"/>
      <c r="B221" s="225"/>
      <c r="C221" s="91"/>
      <c r="D221" s="218"/>
      <c r="E221" s="142"/>
      <c r="F221" s="143"/>
      <c r="G221" s="222"/>
      <c r="H221" s="70" t="str">
        <f t="shared" si="45"/>
        <v/>
      </c>
      <c r="I221" s="91"/>
      <c r="J221" s="69" t="str">
        <f t="shared" si="39"/>
        <v/>
      </c>
      <c r="K221" s="221" t="str">
        <f t="shared" si="40"/>
        <v/>
      </c>
      <c r="L221" s="158" t="str">
        <f t="shared" si="23"/>
        <v/>
      </c>
      <c r="M221" s="76" t="str">
        <f t="shared" si="35"/>
        <v/>
      </c>
      <c r="N221" s="76">
        <f t="shared" si="36"/>
        <v>0</v>
      </c>
      <c r="O221" s="75">
        <f t="shared" si="41"/>
        <v>0</v>
      </c>
      <c r="P221" s="75">
        <f t="shared" si="37"/>
        <v>0</v>
      </c>
      <c r="Q221" s="76">
        <f t="shared" si="42"/>
        <v>0</v>
      </c>
      <c r="R221" s="76">
        <f t="shared" si="43"/>
        <v>0</v>
      </c>
      <c r="S221" s="226">
        <f t="shared" si="44"/>
        <v>0</v>
      </c>
      <c r="T221" s="76">
        <f t="shared" si="38"/>
        <v>0</v>
      </c>
    </row>
    <row r="222" spans="1:20" x14ac:dyDescent="0.2">
      <c r="A222" s="90"/>
      <c r="B222" s="225"/>
      <c r="C222" s="91"/>
      <c r="D222" s="218"/>
      <c r="E222" s="142"/>
      <c r="F222" s="143"/>
      <c r="G222" s="222"/>
      <c r="H222" s="70" t="str">
        <f t="shared" si="45"/>
        <v/>
      </c>
      <c r="I222" s="91"/>
      <c r="J222" s="69" t="str">
        <f t="shared" si="39"/>
        <v/>
      </c>
      <c r="K222" s="221" t="str">
        <f t="shared" si="40"/>
        <v/>
      </c>
      <c r="L222" s="158" t="str">
        <f t="shared" si="23"/>
        <v/>
      </c>
      <c r="M222" s="76" t="str">
        <f t="shared" si="35"/>
        <v/>
      </c>
      <c r="N222" s="76">
        <f t="shared" si="36"/>
        <v>0</v>
      </c>
      <c r="O222" s="75">
        <f t="shared" si="41"/>
        <v>0</v>
      </c>
      <c r="P222" s="75">
        <f t="shared" si="37"/>
        <v>0</v>
      </c>
      <c r="Q222" s="76">
        <f t="shared" si="42"/>
        <v>0</v>
      </c>
      <c r="R222" s="76">
        <f t="shared" si="43"/>
        <v>0</v>
      </c>
      <c r="S222" s="226">
        <f t="shared" si="44"/>
        <v>0</v>
      </c>
      <c r="T222" s="76">
        <f t="shared" si="38"/>
        <v>0</v>
      </c>
    </row>
    <row r="223" spans="1:20" x14ac:dyDescent="0.2">
      <c r="A223" s="90"/>
      <c r="B223" s="225"/>
      <c r="C223" s="91"/>
      <c r="D223" s="218"/>
      <c r="E223" s="142"/>
      <c r="F223" s="143"/>
      <c r="G223" s="222"/>
      <c r="H223" s="70" t="str">
        <f t="shared" si="45"/>
        <v/>
      </c>
      <c r="I223" s="91"/>
      <c r="J223" s="69" t="str">
        <f t="shared" si="39"/>
        <v/>
      </c>
      <c r="K223" s="221" t="str">
        <f t="shared" si="40"/>
        <v/>
      </c>
      <c r="L223" s="158" t="str">
        <f t="shared" si="23"/>
        <v/>
      </c>
      <c r="M223" s="76" t="str">
        <f t="shared" si="35"/>
        <v/>
      </c>
      <c r="N223" s="76">
        <f t="shared" si="36"/>
        <v>0</v>
      </c>
      <c r="O223" s="75">
        <f t="shared" si="41"/>
        <v>0</v>
      </c>
      <c r="P223" s="75">
        <f t="shared" si="37"/>
        <v>0</v>
      </c>
      <c r="Q223" s="76">
        <f t="shared" si="42"/>
        <v>0</v>
      </c>
      <c r="R223" s="76">
        <f t="shared" si="43"/>
        <v>0</v>
      </c>
      <c r="S223" s="226">
        <f t="shared" si="44"/>
        <v>0</v>
      </c>
      <c r="T223" s="76">
        <f t="shared" si="38"/>
        <v>0</v>
      </c>
    </row>
    <row r="224" spans="1:20" x14ac:dyDescent="0.2">
      <c r="A224" s="90"/>
      <c r="B224" s="225"/>
      <c r="C224" s="91"/>
      <c r="D224" s="218"/>
      <c r="E224" s="142"/>
      <c r="F224" s="143"/>
      <c r="G224" s="222"/>
      <c r="H224" s="70" t="str">
        <f t="shared" si="45"/>
        <v/>
      </c>
      <c r="I224" s="91"/>
      <c r="J224" s="69" t="str">
        <f t="shared" si="39"/>
        <v/>
      </c>
      <c r="K224" s="221" t="str">
        <f t="shared" si="40"/>
        <v/>
      </c>
      <c r="L224" s="158" t="str">
        <f t="shared" si="23"/>
        <v/>
      </c>
      <c r="M224" s="76" t="str">
        <f t="shared" si="35"/>
        <v/>
      </c>
      <c r="N224" s="76">
        <f t="shared" si="36"/>
        <v>0</v>
      </c>
      <c r="O224" s="75">
        <f t="shared" si="41"/>
        <v>0</v>
      </c>
      <c r="P224" s="75">
        <f t="shared" si="37"/>
        <v>0</v>
      </c>
      <c r="Q224" s="76">
        <f t="shared" si="42"/>
        <v>0</v>
      </c>
      <c r="R224" s="76">
        <f t="shared" si="43"/>
        <v>0</v>
      </c>
      <c r="S224" s="226">
        <f t="shared" si="44"/>
        <v>0</v>
      </c>
      <c r="T224" s="76">
        <f t="shared" si="38"/>
        <v>0</v>
      </c>
    </row>
    <row r="225" spans="1:20" x14ac:dyDescent="0.2">
      <c r="A225" s="90"/>
      <c r="B225" s="225"/>
      <c r="C225" s="91"/>
      <c r="D225" s="218"/>
      <c r="E225" s="142"/>
      <c r="F225" s="143"/>
      <c r="G225" s="222"/>
      <c r="H225" s="70" t="str">
        <f t="shared" si="45"/>
        <v/>
      </c>
      <c r="I225" s="91"/>
      <c r="J225" s="69" t="str">
        <f t="shared" si="39"/>
        <v/>
      </c>
      <c r="K225" s="221" t="str">
        <f t="shared" si="40"/>
        <v/>
      </c>
      <c r="L225" s="158" t="str">
        <f t="shared" si="23"/>
        <v/>
      </c>
      <c r="M225" s="76" t="str">
        <f t="shared" si="35"/>
        <v/>
      </c>
      <c r="N225" s="76">
        <f t="shared" si="36"/>
        <v>0</v>
      </c>
      <c r="O225" s="75">
        <f t="shared" si="41"/>
        <v>0</v>
      </c>
      <c r="P225" s="75">
        <f t="shared" si="37"/>
        <v>0</v>
      </c>
      <c r="Q225" s="76">
        <f t="shared" si="42"/>
        <v>0</v>
      </c>
      <c r="R225" s="76">
        <f t="shared" si="43"/>
        <v>0</v>
      </c>
      <c r="S225" s="226">
        <f t="shared" si="44"/>
        <v>0</v>
      </c>
      <c r="T225" s="76">
        <f t="shared" si="38"/>
        <v>0</v>
      </c>
    </row>
    <row r="226" spans="1:20" x14ac:dyDescent="0.2">
      <c r="A226" s="90"/>
      <c r="B226" s="225"/>
      <c r="C226" s="91"/>
      <c r="D226" s="218"/>
      <c r="E226" s="142"/>
      <c r="F226" s="143"/>
      <c r="G226" s="222"/>
      <c r="H226" s="70" t="str">
        <f t="shared" si="45"/>
        <v/>
      </c>
      <c r="I226" s="91"/>
      <c r="J226" s="69" t="str">
        <f t="shared" si="39"/>
        <v/>
      </c>
      <c r="K226" s="221" t="str">
        <f t="shared" si="40"/>
        <v/>
      </c>
      <c r="L226" s="158" t="str">
        <f t="shared" si="23"/>
        <v/>
      </c>
      <c r="M226" s="76" t="str">
        <f t="shared" si="35"/>
        <v/>
      </c>
      <c r="N226" s="76">
        <f t="shared" si="36"/>
        <v>0</v>
      </c>
      <c r="O226" s="75">
        <f t="shared" si="41"/>
        <v>0</v>
      </c>
      <c r="P226" s="75">
        <f t="shared" si="37"/>
        <v>0</v>
      </c>
      <c r="Q226" s="76">
        <f t="shared" si="42"/>
        <v>0</v>
      </c>
      <c r="R226" s="76">
        <f t="shared" si="43"/>
        <v>0</v>
      </c>
      <c r="S226" s="226">
        <f t="shared" si="44"/>
        <v>0</v>
      </c>
      <c r="T226" s="76">
        <f t="shared" si="38"/>
        <v>0</v>
      </c>
    </row>
    <row r="227" spans="1:20" x14ac:dyDescent="0.2">
      <c r="A227" s="90"/>
      <c r="B227" s="225"/>
      <c r="C227" s="91"/>
      <c r="D227" s="218"/>
      <c r="E227" s="142"/>
      <c r="F227" s="143"/>
      <c r="G227" s="222"/>
      <c r="H227" s="70" t="str">
        <f t="shared" si="45"/>
        <v/>
      </c>
      <c r="I227" s="91"/>
      <c r="J227" s="69" t="str">
        <f t="shared" si="39"/>
        <v/>
      </c>
      <c r="K227" s="221" t="str">
        <f t="shared" si="40"/>
        <v/>
      </c>
      <c r="L227" s="158" t="str">
        <f t="shared" si="23"/>
        <v/>
      </c>
      <c r="M227" s="76" t="str">
        <f t="shared" si="35"/>
        <v/>
      </c>
      <c r="N227" s="76">
        <f t="shared" si="36"/>
        <v>0</v>
      </c>
      <c r="O227" s="75">
        <f t="shared" si="41"/>
        <v>0</v>
      </c>
      <c r="P227" s="75">
        <f t="shared" si="37"/>
        <v>0</v>
      </c>
      <c r="Q227" s="76">
        <f t="shared" si="42"/>
        <v>0</v>
      </c>
      <c r="R227" s="76">
        <f t="shared" si="43"/>
        <v>0</v>
      </c>
      <c r="S227" s="226">
        <f t="shared" si="44"/>
        <v>0</v>
      </c>
      <c r="T227" s="76">
        <f t="shared" si="38"/>
        <v>0</v>
      </c>
    </row>
    <row r="228" spans="1:20" x14ac:dyDescent="0.2">
      <c r="A228" s="90"/>
      <c r="B228" s="225"/>
      <c r="C228" s="91"/>
      <c r="D228" s="218"/>
      <c r="E228" s="142"/>
      <c r="F228" s="143"/>
      <c r="G228" s="222"/>
      <c r="H228" s="70" t="str">
        <f t="shared" si="45"/>
        <v/>
      </c>
      <c r="I228" s="91"/>
      <c r="J228" s="69" t="str">
        <f t="shared" si="39"/>
        <v/>
      </c>
      <c r="K228" s="221" t="str">
        <f t="shared" si="40"/>
        <v/>
      </c>
      <c r="L228" s="158" t="str">
        <f t="shared" si="23"/>
        <v/>
      </c>
      <c r="M228" s="76" t="str">
        <f t="shared" si="35"/>
        <v/>
      </c>
      <c r="N228" s="76">
        <f t="shared" si="36"/>
        <v>0</v>
      </c>
      <c r="O228" s="75">
        <f t="shared" si="41"/>
        <v>0</v>
      </c>
      <c r="P228" s="75">
        <f t="shared" si="37"/>
        <v>0</v>
      </c>
      <c r="Q228" s="76">
        <f t="shared" si="42"/>
        <v>0</v>
      </c>
      <c r="R228" s="76">
        <f t="shared" si="43"/>
        <v>0</v>
      </c>
      <c r="S228" s="226">
        <f t="shared" si="44"/>
        <v>0</v>
      </c>
      <c r="T228" s="76">
        <f t="shared" si="38"/>
        <v>0</v>
      </c>
    </row>
    <row r="229" spans="1:20" x14ac:dyDescent="0.2">
      <c r="A229" s="90"/>
      <c r="B229" s="225"/>
      <c r="C229" s="91"/>
      <c r="D229" s="218"/>
      <c r="E229" s="142"/>
      <c r="F229" s="143"/>
      <c r="G229" s="222"/>
      <c r="H229" s="70" t="str">
        <f t="shared" si="45"/>
        <v/>
      </c>
      <c r="I229" s="91"/>
      <c r="J229" s="69" t="str">
        <f t="shared" si="39"/>
        <v/>
      </c>
      <c r="K229" s="221" t="str">
        <f t="shared" si="40"/>
        <v/>
      </c>
      <c r="L229" s="158" t="str">
        <f t="shared" si="23"/>
        <v/>
      </c>
      <c r="M229" s="76" t="str">
        <f t="shared" si="35"/>
        <v/>
      </c>
      <c r="N229" s="76">
        <f t="shared" si="36"/>
        <v>0</v>
      </c>
      <c r="O229" s="75">
        <f t="shared" si="41"/>
        <v>0</v>
      </c>
      <c r="P229" s="75">
        <f t="shared" si="37"/>
        <v>0</v>
      </c>
      <c r="Q229" s="76">
        <f t="shared" si="42"/>
        <v>0</v>
      </c>
      <c r="R229" s="76">
        <f t="shared" si="43"/>
        <v>0</v>
      </c>
      <c r="S229" s="226">
        <f t="shared" si="44"/>
        <v>0</v>
      </c>
      <c r="T229" s="76">
        <f t="shared" si="38"/>
        <v>0</v>
      </c>
    </row>
    <row r="230" spans="1:20" x14ac:dyDescent="0.2">
      <c r="A230" s="90"/>
      <c r="B230" s="225"/>
      <c r="C230" s="91"/>
      <c r="D230" s="218"/>
      <c r="E230" s="142"/>
      <c r="F230" s="143"/>
      <c r="G230" s="222"/>
      <c r="H230" s="70" t="str">
        <f t="shared" si="45"/>
        <v/>
      </c>
      <c r="I230" s="91"/>
      <c r="J230" s="69" t="str">
        <f t="shared" si="39"/>
        <v/>
      </c>
      <c r="K230" s="221" t="str">
        <f t="shared" si="40"/>
        <v/>
      </c>
      <c r="L230" s="158" t="str">
        <f t="shared" si="23"/>
        <v/>
      </c>
      <c r="M230" s="76" t="str">
        <f t="shared" si="35"/>
        <v/>
      </c>
      <c r="N230" s="76">
        <f t="shared" si="36"/>
        <v>0</v>
      </c>
      <c r="O230" s="75">
        <f t="shared" si="41"/>
        <v>0</v>
      </c>
      <c r="P230" s="75">
        <f t="shared" si="37"/>
        <v>0</v>
      </c>
      <c r="Q230" s="76">
        <f t="shared" si="42"/>
        <v>0</v>
      </c>
      <c r="R230" s="76">
        <f t="shared" si="43"/>
        <v>0</v>
      </c>
      <c r="S230" s="226">
        <f t="shared" si="44"/>
        <v>0</v>
      </c>
      <c r="T230" s="76">
        <f t="shared" si="38"/>
        <v>0</v>
      </c>
    </row>
    <row r="231" spans="1:20" x14ac:dyDescent="0.2">
      <c r="A231" s="90"/>
      <c r="B231" s="225"/>
      <c r="C231" s="91"/>
      <c r="D231" s="218"/>
      <c r="E231" s="142"/>
      <c r="F231" s="143"/>
      <c r="G231" s="222"/>
      <c r="H231" s="70" t="str">
        <f t="shared" si="45"/>
        <v/>
      </c>
      <c r="I231" s="91"/>
      <c r="J231" s="69" t="str">
        <f t="shared" si="39"/>
        <v/>
      </c>
      <c r="K231" s="221" t="str">
        <f t="shared" si="40"/>
        <v/>
      </c>
      <c r="L231" s="158" t="str">
        <f t="shared" si="23"/>
        <v/>
      </c>
      <c r="M231" s="76" t="str">
        <f t="shared" si="35"/>
        <v/>
      </c>
      <c r="N231" s="76">
        <f t="shared" si="36"/>
        <v>0</v>
      </c>
      <c r="O231" s="75">
        <f t="shared" si="41"/>
        <v>0</v>
      </c>
      <c r="P231" s="75">
        <f t="shared" si="37"/>
        <v>0</v>
      </c>
      <c r="Q231" s="76">
        <f t="shared" si="42"/>
        <v>0</v>
      </c>
      <c r="R231" s="76">
        <f t="shared" si="43"/>
        <v>0</v>
      </c>
      <c r="S231" s="226">
        <f t="shared" si="44"/>
        <v>0</v>
      </c>
      <c r="T231" s="76">
        <f t="shared" si="38"/>
        <v>0</v>
      </c>
    </row>
    <row r="232" spans="1:20" x14ac:dyDescent="0.2">
      <c r="A232" s="90"/>
      <c r="B232" s="225"/>
      <c r="C232" s="91"/>
      <c r="D232" s="218"/>
      <c r="E232" s="142"/>
      <c r="F232" s="143"/>
      <c r="G232" s="222"/>
      <c r="H232" s="70" t="str">
        <f t="shared" si="45"/>
        <v/>
      </c>
      <c r="I232" s="91"/>
      <c r="J232" s="69" t="str">
        <f t="shared" si="39"/>
        <v/>
      </c>
      <c r="K232" s="221" t="str">
        <f t="shared" si="40"/>
        <v/>
      </c>
      <c r="L232" s="158" t="str">
        <f t="shared" si="23"/>
        <v/>
      </c>
      <c r="M232" s="76" t="str">
        <f t="shared" si="35"/>
        <v/>
      </c>
      <c r="N232" s="76">
        <f t="shared" si="36"/>
        <v>0</v>
      </c>
      <c r="O232" s="75">
        <f t="shared" si="41"/>
        <v>0</v>
      </c>
      <c r="P232" s="75">
        <f t="shared" si="37"/>
        <v>0</v>
      </c>
      <c r="Q232" s="76">
        <f t="shared" si="42"/>
        <v>0</v>
      </c>
      <c r="R232" s="76">
        <f t="shared" si="43"/>
        <v>0</v>
      </c>
      <c r="S232" s="226">
        <f t="shared" si="44"/>
        <v>0</v>
      </c>
      <c r="T232" s="76">
        <f t="shared" si="38"/>
        <v>0</v>
      </c>
    </row>
    <row r="233" spans="1:20" x14ac:dyDescent="0.2">
      <c r="A233" s="90"/>
      <c r="B233" s="225"/>
      <c r="C233" s="91"/>
      <c r="D233" s="218"/>
      <c r="E233" s="142"/>
      <c r="F233" s="143"/>
      <c r="G233" s="222"/>
      <c r="H233" s="70" t="str">
        <f t="shared" si="45"/>
        <v/>
      </c>
      <c r="I233" s="91"/>
      <c r="J233" s="69" t="str">
        <f t="shared" si="39"/>
        <v/>
      </c>
      <c r="K233" s="221" t="str">
        <f t="shared" si="40"/>
        <v/>
      </c>
      <c r="L233" s="158" t="str">
        <f t="shared" si="23"/>
        <v/>
      </c>
      <c r="M233" s="76" t="str">
        <f t="shared" si="35"/>
        <v/>
      </c>
      <c r="N233" s="76">
        <f t="shared" si="36"/>
        <v>0</v>
      </c>
      <c r="O233" s="75">
        <f t="shared" si="41"/>
        <v>0</v>
      </c>
      <c r="P233" s="75">
        <f t="shared" si="37"/>
        <v>0</v>
      </c>
      <c r="Q233" s="76">
        <f t="shared" si="42"/>
        <v>0</v>
      </c>
      <c r="R233" s="76">
        <f t="shared" si="43"/>
        <v>0</v>
      </c>
      <c r="S233" s="226">
        <f t="shared" si="44"/>
        <v>0</v>
      </c>
      <c r="T233" s="76">
        <f t="shared" si="38"/>
        <v>0</v>
      </c>
    </row>
    <row r="234" spans="1:20" x14ac:dyDescent="0.2">
      <c r="A234" s="90"/>
      <c r="B234" s="225"/>
      <c r="C234" s="91"/>
      <c r="D234" s="218"/>
      <c r="E234" s="142"/>
      <c r="F234" s="143"/>
      <c r="G234" s="222"/>
      <c r="H234" s="70" t="str">
        <f t="shared" si="45"/>
        <v/>
      </c>
      <c r="I234" s="91"/>
      <c r="J234" s="69" t="str">
        <f t="shared" si="39"/>
        <v/>
      </c>
      <c r="K234" s="221" t="str">
        <f t="shared" si="40"/>
        <v/>
      </c>
      <c r="L234" s="158" t="str">
        <f t="shared" si="23"/>
        <v/>
      </c>
      <c r="M234" s="76" t="str">
        <f t="shared" si="35"/>
        <v/>
      </c>
      <c r="N234" s="76">
        <f t="shared" si="36"/>
        <v>0</v>
      </c>
      <c r="O234" s="75">
        <f t="shared" si="41"/>
        <v>0</v>
      </c>
      <c r="P234" s="75">
        <f t="shared" si="37"/>
        <v>0</v>
      </c>
      <c r="Q234" s="76">
        <f t="shared" si="42"/>
        <v>0</v>
      </c>
      <c r="R234" s="76">
        <f t="shared" si="43"/>
        <v>0</v>
      </c>
      <c r="S234" s="226">
        <f t="shared" si="44"/>
        <v>0</v>
      </c>
      <c r="T234" s="76">
        <f t="shared" si="38"/>
        <v>0</v>
      </c>
    </row>
    <row r="235" spans="1:20" x14ac:dyDescent="0.2">
      <c r="A235" s="90"/>
      <c r="B235" s="225"/>
      <c r="C235" s="91"/>
      <c r="D235" s="218"/>
      <c r="E235" s="142"/>
      <c r="F235" s="143"/>
      <c r="G235" s="222"/>
      <c r="H235" s="70" t="str">
        <f t="shared" si="45"/>
        <v/>
      </c>
      <c r="I235" s="91"/>
      <c r="J235" s="69" t="str">
        <f t="shared" si="39"/>
        <v/>
      </c>
      <c r="K235" s="221" t="str">
        <f t="shared" si="40"/>
        <v/>
      </c>
      <c r="L235" s="158" t="str">
        <f t="shared" si="23"/>
        <v/>
      </c>
      <c r="M235" s="76" t="str">
        <f t="shared" si="35"/>
        <v/>
      </c>
      <c r="N235" s="76">
        <f t="shared" si="36"/>
        <v>0</v>
      </c>
      <c r="O235" s="75">
        <f t="shared" si="41"/>
        <v>0</v>
      </c>
      <c r="P235" s="75">
        <f t="shared" si="37"/>
        <v>0</v>
      </c>
      <c r="Q235" s="76">
        <f t="shared" si="42"/>
        <v>0</v>
      </c>
      <c r="R235" s="76">
        <f t="shared" si="43"/>
        <v>0</v>
      </c>
      <c r="S235" s="226">
        <f t="shared" si="44"/>
        <v>0</v>
      </c>
      <c r="T235" s="76">
        <f t="shared" si="38"/>
        <v>0</v>
      </c>
    </row>
    <row r="236" spans="1:20" x14ac:dyDescent="0.2">
      <c r="A236" s="90"/>
      <c r="B236" s="225"/>
      <c r="C236" s="91"/>
      <c r="D236" s="218"/>
      <c r="E236" s="142"/>
      <c r="F236" s="143"/>
      <c r="G236" s="222"/>
      <c r="H236" s="70" t="str">
        <f t="shared" si="45"/>
        <v/>
      </c>
      <c r="I236" s="91"/>
      <c r="J236" s="69" t="str">
        <f t="shared" si="39"/>
        <v/>
      </c>
      <c r="K236" s="221" t="str">
        <f t="shared" si="40"/>
        <v/>
      </c>
      <c r="L236" s="158" t="str">
        <f t="shared" si="23"/>
        <v/>
      </c>
      <c r="M236" s="76" t="str">
        <f t="shared" si="35"/>
        <v/>
      </c>
      <c r="N236" s="76">
        <f t="shared" si="36"/>
        <v>0</v>
      </c>
      <c r="O236" s="75">
        <f t="shared" si="41"/>
        <v>0</v>
      </c>
      <c r="P236" s="75">
        <f t="shared" si="37"/>
        <v>0</v>
      </c>
      <c r="Q236" s="76">
        <f t="shared" si="42"/>
        <v>0</v>
      </c>
      <c r="R236" s="76">
        <f t="shared" si="43"/>
        <v>0</v>
      </c>
      <c r="S236" s="226">
        <f t="shared" si="44"/>
        <v>0</v>
      </c>
      <c r="T236" s="76">
        <f t="shared" si="38"/>
        <v>0</v>
      </c>
    </row>
    <row r="237" spans="1:20" x14ac:dyDescent="0.2">
      <c r="A237" s="90"/>
      <c r="B237" s="225"/>
      <c r="C237" s="91"/>
      <c r="D237" s="218"/>
      <c r="E237" s="142"/>
      <c r="F237" s="143"/>
      <c r="G237" s="222"/>
      <c r="H237" s="70" t="str">
        <f t="shared" si="45"/>
        <v/>
      </c>
      <c r="I237" s="91"/>
      <c r="J237" s="69" t="str">
        <f t="shared" si="39"/>
        <v/>
      </c>
      <c r="K237" s="221" t="str">
        <f t="shared" si="40"/>
        <v/>
      </c>
      <c r="L237" s="158" t="str">
        <f t="shared" si="23"/>
        <v/>
      </c>
      <c r="M237" s="76" t="str">
        <f t="shared" si="35"/>
        <v/>
      </c>
      <c r="N237" s="76">
        <f t="shared" si="36"/>
        <v>0</v>
      </c>
      <c r="O237" s="75">
        <f t="shared" si="41"/>
        <v>0</v>
      </c>
      <c r="P237" s="75">
        <f t="shared" si="37"/>
        <v>0</v>
      </c>
      <c r="Q237" s="76">
        <f t="shared" si="42"/>
        <v>0</v>
      </c>
      <c r="R237" s="76">
        <f t="shared" si="43"/>
        <v>0</v>
      </c>
      <c r="S237" s="226">
        <f t="shared" si="44"/>
        <v>0</v>
      </c>
      <c r="T237" s="76">
        <f t="shared" si="38"/>
        <v>0</v>
      </c>
    </row>
    <row r="238" spans="1:20" x14ac:dyDescent="0.2">
      <c r="A238" s="90"/>
      <c r="B238" s="225"/>
      <c r="C238" s="91"/>
      <c r="D238" s="218"/>
      <c r="E238" s="142"/>
      <c r="F238" s="143"/>
      <c r="G238" s="222"/>
      <c r="H238" s="70" t="str">
        <f t="shared" si="45"/>
        <v/>
      </c>
      <c r="I238" s="91"/>
      <c r="J238" s="69" t="str">
        <f t="shared" si="39"/>
        <v/>
      </c>
      <c r="K238" s="221" t="str">
        <f t="shared" si="40"/>
        <v/>
      </c>
      <c r="L238" s="158" t="str">
        <f t="shared" si="23"/>
        <v/>
      </c>
      <c r="M238" s="76" t="str">
        <f t="shared" si="35"/>
        <v/>
      </c>
      <c r="N238" s="76">
        <f t="shared" si="36"/>
        <v>0</v>
      </c>
      <c r="O238" s="75">
        <f t="shared" si="41"/>
        <v>0</v>
      </c>
      <c r="P238" s="75">
        <f t="shared" si="37"/>
        <v>0</v>
      </c>
      <c r="Q238" s="76">
        <f t="shared" si="42"/>
        <v>0</v>
      </c>
      <c r="R238" s="76">
        <f t="shared" si="43"/>
        <v>0</v>
      </c>
      <c r="S238" s="226">
        <f t="shared" si="44"/>
        <v>0</v>
      </c>
      <c r="T238" s="76">
        <f t="shared" si="38"/>
        <v>0</v>
      </c>
    </row>
    <row r="239" spans="1:20" x14ac:dyDescent="0.2">
      <c r="A239" s="90"/>
      <c r="B239" s="225"/>
      <c r="C239" s="91"/>
      <c r="D239" s="218"/>
      <c r="E239" s="142"/>
      <c r="F239" s="143"/>
      <c r="G239" s="222"/>
      <c r="H239" s="70" t="str">
        <f t="shared" si="45"/>
        <v/>
      </c>
      <c r="I239" s="91"/>
      <c r="J239" s="69" t="str">
        <f t="shared" si="39"/>
        <v/>
      </c>
      <c r="K239" s="221" t="str">
        <f t="shared" si="40"/>
        <v/>
      </c>
      <c r="L239" s="158" t="str">
        <f t="shared" si="23"/>
        <v/>
      </c>
      <c r="M239" s="76" t="str">
        <f t="shared" si="35"/>
        <v/>
      </c>
      <c r="N239" s="76">
        <f t="shared" si="36"/>
        <v>0</v>
      </c>
      <c r="O239" s="75">
        <f t="shared" si="41"/>
        <v>0</v>
      </c>
      <c r="P239" s="75">
        <f t="shared" si="37"/>
        <v>0</v>
      </c>
      <c r="Q239" s="76">
        <f t="shared" si="42"/>
        <v>0</v>
      </c>
      <c r="R239" s="76">
        <f t="shared" si="43"/>
        <v>0</v>
      </c>
      <c r="S239" s="226">
        <f t="shared" si="44"/>
        <v>0</v>
      </c>
      <c r="T239" s="76">
        <f t="shared" si="38"/>
        <v>0</v>
      </c>
    </row>
    <row r="240" spans="1:20" x14ac:dyDescent="0.2">
      <c r="A240" s="90"/>
      <c r="B240" s="225"/>
      <c r="C240" s="91"/>
      <c r="D240" s="218"/>
      <c r="E240" s="142"/>
      <c r="F240" s="143"/>
      <c r="G240" s="222"/>
      <c r="H240" s="70" t="str">
        <f t="shared" si="45"/>
        <v/>
      </c>
      <c r="I240" s="91"/>
      <c r="J240" s="69" t="str">
        <f t="shared" si="39"/>
        <v/>
      </c>
      <c r="K240" s="221" t="str">
        <f t="shared" si="40"/>
        <v/>
      </c>
      <c r="L240" s="158" t="str">
        <f t="shared" si="23"/>
        <v/>
      </c>
      <c r="M240" s="76" t="str">
        <f t="shared" si="35"/>
        <v/>
      </c>
      <c r="N240" s="76">
        <f t="shared" si="36"/>
        <v>0</v>
      </c>
      <c r="O240" s="75">
        <f t="shared" si="41"/>
        <v>0</v>
      </c>
      <c r="P240" s="75">
        <f t="shared" si="37"/>
        <v>0</v>
      </c>
      <c r="Q240" s="76">
        <f t="shared" si="42"/>
        <v>0</v>
      </c>
      <c r="R240" s="76">
        <f t="shared" si="43"/>
        <v>0</v>
      </c>
      <c r="S240" s="226">
        <f t="shared" si="44"/>
        <v>0</v>
      </c>
      <c r="T240" s="76">
        <f t="shared" si="38"/>
        <v>0</v>
      </c>
    </row>
    <row r="241" spans="1:20" x14ac:dyDescent="0.2">
      <c r="A241" s="90"/>
      <c r="B241" s="225"/>
      <c r="C241" s="91"/>
      <c r="D241" s="218"/>
      <c r="E241" s="142"/>
      <c r="F241" s="143"/>
      <c r="G241" s="222"/>
      <c r="H241" s="70" t="str">
        <f t="shared" si="45"/>
        <v/>
      </c>
      <c r="I241" s="91"/>
      <c r="J241" s="69" t="str">
        <f t="shared" si="39"/>
        <v/>
      </c>
      <c r="K241" s="221" t="str">
        <f t="shared" si="40"/>
        <v/>
      </c>
      <c r="L241" s="158" t="str">
        <f t="shared" si="23"/>
        <v/>
      </c>
      <c r="M241" s="76" t="str">
        <f t="shared" si="35"/>
        <v/>
      </c>
      <c r="N241" s="76">
        <f t="shared" si="36"/>
        <v>0</v>
      </c>
      <c r="O241" s="75">
        <f t="shared" si="41"/>
        <v>0</v>
      </c>
      <c r="P241" s="75">
        <f t="shared" si="37"/>
        <v>0</v>
      </c>
      <c r="Q241" s="76">
        <f t="shared" si="42"/>
        <v>0</v>
      </c>
      <c r="R241" s="76">
        <f t="shared" si="43"/>
        <v>0</v>
      </c>
      <c r="S241" s="226">
        <f t="shared" si="44"/>
        <v>0</v>
      </c>
      <c r="T241" s="76">
        <f t="shared" si="38"/>
        <v>0</v>
      </c>
    </row>
    <row r="242" spans="1:20" x14ac:dyDescent="0.2">
      <c r="A242" s="90"/>
      <c r="B242" s="225"/>
      <c r="C242" s="91"/>
      <c r="D242" s="218"/>
      <c r="E242" s="142"/>
      <c r="F242" s="143"/>
      <c r="G242" s="222"/>
      <c r="H242" s="70" t="str">
        <f t="shared" si="45"/>
        <v/>
      </c>
      <c r="I242" s="91"/>
      <c r="J242" s="69" t="str">
        <f t="shared" si="39"/>
        <v/>
      </c>
      <c r="K242" s="221" t="str">
        <f t="shared" si="40"/>
        <v/>
      </c>
      <c r="L242" s="158" t="str">
        <f t="shared" si="23"/>
        <v/>
      </c>
      <c r="M242" s="76" t="str">
        <f t="shared" si="35"/>
        <v/>
      </c>
      <c r="N242" s="76">
        <f t="shared" si="36"/>
        <v>0</v>
      </c>
      <c r="O242" s="75">
        <f t="shared" si="41"/>
        <v>0</v>
      </c>
      <c r="P242" s="75">
        <f t="shared" si="37"/>
        <v>0</v>
      </c>
      <c r="Q242" s="76">
        <f t="shared" si="42"/>
        <v>0</v>
      </c>
      <c r="R242" s="76">
        <f t="shared" si="43"/>
        <v>0</v>
      </c>
      <c r="S242" s="226">
        <f t="shared" si="44"/>
        <v>0</v>
      </c>
      <c r="T242" s="76">
        <f t="shared" si="38"/>
        <v>0</v>
      </c>
    </row>
    <row r="243" spans="1:20" x14ac:dyDescent="0.2">
      <c r="A243" s="90"/>
      <c r="B243" s="225"/>
      <c r="C243" s="91"/>
      <c r="D243" s="218"/>
      <c r="E243" s="142"/>
      <c r="F243" s="143"/>
      <c r="G243" s="222"/>
      <c r="H243" s="70" t="str">
        <f t="shared" si="45"/>
        <v/>
      </c>
      <c r="I243" s="91"/>
      <c r="J243" s="69" t="str">
        <f t="shared" si="39"/>
        <v/>
      </c>
      <c r="K243" s="221" t="str">
        <f t="shared" si="40"/>
        <v/>
      </c>
      <c r="L243" s="158" t="str">
        <f t="shared" si="23"/>
        <v/>
      </c>
      <c r="M243" s="76" t="str">
        <f t="shared" si="35"/>
        <v/>
      </c>
      <c r="N243" s="76">
        <f t="shared" si="36"/>
        <v>0</v>
      </c>
      <c r="O243" s="75">
        <f t="shared" si="41"/>
        <v>0</v>
      </c>
      <c r="P243" s="75">
        <f t="shared" si="37"/>
        <v>0</v>
      </c>
      <c r="Q243" s="76">
        <f t="shared" si="42"/>
        <v>0</v>
      </c>
      <c r="R243" s="76">
        <f t="shared" si="43"/>
        <v>0</v>
      </c>
      <c r="S243" s="226">
        <f t="shared" si="44"/>
        <v>0</v>
      </c>
      <c r="T243" s="76">
        <f t="shared" si="38"/>
        <v>0</v>
      </c>
    </row>
    <row r="244" spans="1:20" x14ac:dyDescent="0.2">
      <c r="A244" s="90"/>
      <c r="B244" s="225"/>
      <c r="C244" s="91"/>
      <c r="D244" s="218"/>
      <c r="E244" s="142"/>
      <c r="F244" s="143"/>
      <c r="G244" s="222"/>
      <c r="H244" s="70" t="str">
        <f t="shared" si="45"/>
        <v/>
      </c>
      <c r="I244" s="91"/>
      <c r="J244" s="69" t="str">
        <f t="shared" si="39"/>
        <v/>
      </c>
      <c r="K244" s="221" t="str">
        <f t="shared" si="40"/>
        <v/>
      </c>
      <c r="L244" s="158" t="str">
        <f t="shared" si="23"/>
        <v/>
      </c>
      <c r="M244" s="76" t="str">
        <f t="shared" si="35"/>
        <v/>
      </c>
      <c r="N244" s="76">
        <f t="shared" si="36"/>
        <v>0</v>
      </c>
      <c r="O244" s="75">
        <f t="shared" si="41"/>
        <v>0</v>
      </c>
      <c r="P244" s="75">
        <f t="shared" si="37"/>
        <v>0</v>
      </c>
      <c r="Q244" s="76">
        <f t="shared" si="42"/>
        <v>0</v>
      </c>
      <c r="R244" s="76">
        <f t="shared" si="43"/>
        <v>0</v>
      </c>
      <c r="S244" s="226">
        <f t="shared" si="44"/>
        <v>0</v>
      </c>
      <c r="T244" s="76">
        <f t="shared" si="38"/>
        <v>0</v>
      </c>
    </row>
    <row r="245" spans="1:20" x14ac:dyDescent="0.2">
      <c r="A245" s="90"/>
      <c r="B245" s="225"/>
      <c r="C245" s="91"/>
      <c r="D245" s="218"/>
      <c r="E245" s="142"/>
      <c r="F245" s="143"/>
      <c r="G245" s="222"/>
      <c r="H245" s="70" t="str">
        <f t="shared" si="45"/>
        <v/>
      </c>
      <c r="I245" s="91"/>
      <c r="J245" s="69" t="str">
        <f t="shared" si="39"/>
        <v/>
      </c>
      <c r="K245" s="221" t="str">
        <f t="shared" si="40"/>
        <v/>
      </c>
      <c r="L245" s="158" t="str">
        <f t="shared" si="23"/>
        <v/>
      </c>
      <c r="M245" s="76" t="str">
        <f t="shared" si="35"/>
        <v/>
      </c>
      <c r="N245" s="76">
        <f t="shared" si="36"/>
        <v>0</v>
      </c>
      <c r="O245" s="75">
        <f t="shared" si="41"/>
        <v>0</v>
      </c>
      <c r="P245" s="75">
        <f t="shared" si="37"/>
        <v>0</v>
      </c>
      <c r="Q245" s="76">
        <f t="shared" si="42"/>
        <v>0</v>
      </c>
      <c r="R245" s="76">
        <f t="shared" si="43"/>
        <v>0</v>
      </c>
      <c r="S245" s="226">
        <f t="shared" si="44"/>
        <v>0</v>
      </c>
      <c r="T245" s="76">
        <f t="shared" si="38"/>
        <v>0</v>
      </c>
    </row>
    <row r="246" spans="1:20" x14ac:dyDescent="0.2">
      <c r="A246" s="90"/>
      <c r="B246" s="225"/>
      <c r="C246" s="91"/>
      <c r="D246" s="218"/>
      <c r="E246" s="142"/>
      <c r="F246" s="143"/>
      <c r="G246" s="222"/>
      <c r="H246" s="70" t="str">
        <f t="shared" si="45"/>
        <v/>
      </c>
      <c r="I246" s="91"/>
      <c r="J246" s="69" t="str">
        <f t="shared" si="39"/>
        <v/>
      </c>
      <c r="K246" s="221" t="str">
        <f t="shared" si="40"/>
        <v/>
      </c>
      <c r="L246" s="158" t="str">
        <f t="shared" si="23"/>
        <v/>
      </c>
      <c r="M246" s="76" t="str">
        <f t="shared" si="35"/>
        <v/>
      </c>
      <c r="N246" s="76">
        <f t="shared" si="36"/>
        <v>0</v>
      </c>
      <c r="O246" s="75">
        <f t="shared" si="41"/>
        <v>0</v>
      </c>
      <c r="P246" s="75">
        <f t="shared" si="37"/>
        <v>0</v>
      </c>
      <c r="Q246" s="76">
        <f t="shared" si="42"/>
        <v>0</v>
      </c>
      <c r="R246" s="76">
        <f t="shared" si="43"/>
        <v>0</v>
      </c>
      <c r="S246" s="226">
        <f t="shared" si="44"/>
        <v>0</v>
      </c>
      <c r="T246" s="76">
        <f t="shared" si="38"/>
        <v>0</v>
      </c>
    </row>
    <row r="247" spans="1:20" x14ac:dyDescent="0.2">
      <c r="A247" s="90"/>
      <c r="B247" s="225"/>
      <c r="C247" s="91"/>
      <c r="D247" s="218"/>
      <c r="E247" s="142"/>
      <c r="F247" s="143"/>
      <c r="G247" s="222"/>
      <c r="H247" s="70" t="str">
        <f t="shared" si="45"/>
        <v/>
      </c>
      <c r="I247" s="91"/>
      <c r="J247" s="69" t="str">
        <f t="shared" si="39"/>
        <v/>
      </c>
      <c r="K247" s="221" t="str">
        <f t="shared" si="40"/>
        <v/>
      </c>
      <c r="L247" s="158" t="str">
        <f t="shared" si="23"/>
        <v/>
      </c>
      <c r="M247" s="76" t="str">
        <f t="shared" si="35"/>
        <v/>
      </c>
      <c r="N247" s="76">
        <f t="shared" si="36"/>
        <v>0</v>
      </c>
      <c r="O247" s="75">
        <f t="shared" si="41"/>
        <v>0</v>
      </c>
      <c r="P247" s="75">
        <f t="shared" si="37"/>
        <v>0</v>
      </c>
      <c r="Q247" s="76">
        <f t="shared" si="42"/>
        <v>0</v>
      </c>
      <c r="R247" s="76">
        <f t="shared" si="43"/>
        <v>0</v>
      </c>
      <c r="S247" s="226">
        <f t="shared" si="44"/>
        <v>0</v>
      </c>
      <c r="T247" s="76">
        <f t="shared" si="38"/>
        <v>0</v>
      </c>
    </row>
    <row r="248" spans="1:20" x14ac:dyDescent="0.2">
      <c r="A248" s="90"/>
      <c r="B248" s="225"/>
      <c r="C248" s="91"/>
      <c r="D248" s="218"/>
      <c r="E248" s="142"/>
      <c r="F248" s="143"/>
      <c r="G248" s="222"/>
      <c r="H248" s="70" t="str">
        <f t="shared" si="45"/>
        <v/>
      </c>
      <c r="I248" s="91"/>
      <c r="J248" s="69" t="str">
        <f t="shared" si="39"/>
        <v/>
      </c>
      <c r="K248" s="221" t="str">
        <f t="shared" si="40"/>
        <v/>
      </c>
      <c r="L248" s="158" t="str">
        <f t="shared" si="23"/>
        <v/>
      </c>
      <c r="M248" s="76" t="str">
        <f t="shared" si="35"/>
        <v/>
      </c>
      <c r="N248" s="76">
        <f t="shared" si="36"/>
        <v>0</v>
      </c>
      <c r="O248" s="75">
        <f t="shared" si="41"/>
        <v>0</v>
      </c>
      <c r="P248" s="75">
        <f t="shared" si="37"/>
        <v>0</v>
      </c>
      <c r="Q248" s="76">
        <f t="shared" si="42"/>
        <v>0</v>
      </c>
      <c r="R248" s="76">
        <f t="shared" si="43"/>
        <v>0</v>
      </c>
      <c r="S248" s="226">
        <f t="shared" si="44"/>
        <v>0</v>
      </c>
      <c r="T248" s="76">
        <f t="shared" si="38"/>
        <v>0</v>
      </c>
    </row>
    <row r="249" spans="1:20" x14ac:dyDescent="0.2">
      <c r="A249" s="90"/>
      <c r="B249" s="225"/>
      <c r="C249" s="91"/>
      <c r="D249" s="218"/>
      <c r="E249" s="142"/>
      <c r="F249" s="143"/>
      <c r="G249" s="222"/>
      <c r="H249" s="70" t="str">
        <f t="shared" si="45"/>
        <v/>
      </c>
      <c r="I249" s="91"/>
      <c r="J249" s="69" t="str">
        <f t="shared" si="39"/>
        <v/>
      </c>
      <c r="K249" s="221" t="str">
        <f t="shared" si="40"/>
        <v/>
      </c>
      <c r="L249" s="158" t="str">
        <f t="shared" si="23"/>
        <v/>
      </c>
      <c r="M249" s="76" t="str">
        <f t="shared" si="35"/>
        <v/>
      </c>
      <c r="N249" s="76">
        <f t="shared" si="36"/>
        <v>0</v>
      </c>
      <c r="O249" s="75">
        <f t="shared" si="41"/>
        <v>0</v>
      </c>
      <c r="P249" s="75">
        <f t="shared" si="37"/>
        <v>0</v>
      </c>
      <c r="Q249" s="76">
        <f t="shared" si="42"/>
        <v>0</v>
      </c>
      <c r="R249" s="76">
        <f t="shared" si="43"/>
        <v>0</v>
      </c>
      <c r="S249" s="226">
        <f t="shared" si="44"/>
        <v>0</v>
      </c>
      <c r="T249" s="76">
        <f t="shared" si="38"/>
        <v>0</v>
      </c>
    </row>
    <row r="250" spans="1:20" x14ac:dyDescent="0.2">
      <c r="A250" s="90"/>
      <c r="B250" s="225"/>
      <c r="C250" s="91"/>
      <c r="D250" s="218"/>
      <c r="E250" s="142"/>
      <c r="F250" s="143"/>
      <c r="G250" s="222"/>
      <c r="H250" s="70" t="str">
        <f t="shared" si="45"/>
        <v/>
      </c>
      <c r="I250" s="91"/>
      <c r="J250" s="69" t="str">
        <f t="shared" si="39"/>
        <v/>
      </c>
      <c r="K250" s="221" t="str">
        <f t="shared" si="40"/>
        <v/>
      </c>
      <c r="L250" s="158" t="str">
        <f t="shared" si="23"/>
        <v/>
      </c>
      <c r="M250" s="76" t="str">
        <f t="shared" si="35"/>
        <v/>
      </c>
      <c r="N250" s="76">
        <f t="shared" si="36"/>
        <v>0</v>
      </c>
      <c r="O250" s="75">
        <f t="shared" si="41"/>
        <v>0</v>
      </c>
      <c r="P250" s="75">
        <f t="shared" si="37"/>
        <v>0</v>
      </c>
      <c r="Q250" s="76">
        <f t="shared" si="42"/>
        <v>0</v>
      </c>
      <c r="R250" s="76">
        <f t="shared" si="43"/>
        <v>0</v>
      </c>
      <c r="S250" s="226">
        <f t="shared" si="44"/>
        <v>0</v>
      </c>
      <c r="T250" s="76">
        <f t="shared" si="38"/>
        <v>0</v>
      </c>
    </row>
    <row r="251" spans="1:20" x14ac:dyDescent="0.2">
      <c r="A251" s="90"/>
      <c r="B251" s="225"/>
      <c r="C251" s="91"/>
      <c r="D251" s="218"/>
      <c r="E251" s="142"/>
      <c r="F251" s="143"/>
      <c r="G251" s="222"/>
      <c r="H251" s="70" t="str">
        <f t="shared" si="45"/>
        <v/>
      </c>
      <c r="I251" s="91"/>
      <c r="J251" s="69" t="str">
        <f t="shared" si="39"/>
        <v/>
      </c>
      <c r="K251" s="221" t="str">
        <f t="shared" si="40"/>
        <v/>
      </c>
      <c r="L251" s="158" t="str">
        <f t="shared" si="23"/>
        <v/>
      </c>
      <c r="M251" s="76" t="str">
        <f t="shared" si="35"/>
        <v/>
      </c>
      <c r="N251" s="76">
        <f t="shared" si="36"/>
        <v>0</v>
      </c>
      <c r="O251" s="75">
        <f t="shared" si="41"/>
        <v>0</v>
      </c>
      <c r="P251" s="75">
        <f t="shared" si="37"/>
        <v>0</v>
      </c>
      <c r="Q251" s="76">
        <f t="shared" si="42"/>
        <v>0</v>
      </c>
      <c r="R251" s="76">
        <f t="shared" si="43"/>
        <v>0</v>
      </c>
      <c r="S251" s="226">
        <f t="shared" si="44"/>
        <v>0</v>
      </c>
      <c r="T251" s="76">
        <f t="shared" si="38"/>
        <v>0</v>
      </c>
    </row>
    <row r="252" spans="1:20" x14ac:dyDescent="0.2">
      <c r="A252" s="90"/>
      <c r="B252" s="225"/>
      <c r="C252" s="91"/>
      <c r="D252" s="218"/>
      <c r="E252" s="142"/>
      <c r="F252" s="143"/>
      <c r="G252" s="222"/>
      <c r="H252" s="70" t="str">
        <f t="shared" si="45"/>
        <v/>
      </c>
      <c r="I252" s="91"/>
      <c r="J252" s="69" t="str">
        <f t="shared" si="39"/>
        <v/>
      </c>
      <c r="K252" s="221" t="str">
        <f t="shared" si="40"/>
        <v/>
      </c>
      <c r="L252" s="158" t="str">
        <f t="shared" si="23"/>
        <v/>
      </c>
      <c r="M252" s="76" t="str">
        <f t="shared" si="35"/>
        <v/>
      </c>
      <c r="N252" s="76">
        <f t="shared" si="36"/>
        <v>0</v>
      </c>
      <c r="O252" s="75">
        <f t="shared" si="41"/>
        <v>0</v>
      </c>
      <c r="P252" s="75">
        <f t="shared" si="37"/>
        <v>0</v>
      </c>
      <c r="Q252" s="76">
        <f t="shared" si="42"/>
        <v>0</v>
      </c>
      <c r="R252" s="76">
        <f t="shared" si="43"/>
        <v>0</v>
      </c>
      <c r="S252" s="226">
        <f t="shared" si="44"/>
        <v>0</v>
      </c>
      <c r="T252" s="76">
        <f t="shared" si="38"/>
        <v>0</v>
      </c>
    </row>
    <row r="253" spans="1:20" x14ac:dyDescent="0.2">
      <c r="A253" s="90"/>
      <c r="B253" s="225"/>
      <c r="C253" s="91"/>
      <c r="D253" s="218"/>
      <c r="E253" s="142"/>
      <c r="F253" s="143"/>
      <c r="G253" s="222"/>
      <c r="H253" s="70" t="str">
        <f t="shared" si="45"/>
        <v/>
      </c>
      <c r="I253" s="91"/>
      <c r="J253" s="69" t="str">
        <f t="shared" si="39"/>
        <v/>
      </c>
      <c r="K253" s="221" t="str">
        <f t="shared" si="40"/>
        <v/>
      </c>
      <c r="L253" s="158" t="str">
        <f t="shared" si="23"/>
        <v/>
      </c>
      <c r="M253" s="76" t="str">
        <f t="shared" si="35"/>
        <v/>
      </c>
      <c r="N253" s="76">
        <f t="shared" si="36"/>
        <v>0</v>
      </c>
      <c r="O253" s="75">
        <f t="shared" si="41"/>
        <v>0</v>
      </c>
      <c r="P253" s="75">
        <f t="shared" si="37"/>
        <v>0</v>
      </c>
      <c r="Q253" s="76">
        <f t="shared" si="42"/>
        <v>0</v>
      </c>
      <c r="R253" s="76">
        <f t="shared" si="43"/>
        <v>0</v>
      </c>
      <c r="S253" s="226">
        <f t="shared" si="44"/>
        <v>0</v>
      </c>
      <c r="T253" s="76">
        <f t="shared" si="38"/>
        <v>0</v>
      </c>
    </row>
    <row r="254" spans="1:20" x14ac:dyDescent="0.2">
      <c r="A254" s="90"/>
      <c r="B254" s="225"/>
      <c r="C254" s="91"/>
      <c r="D254" s="218"/>
      <c r="E254" s="142"/>
      <c r="F254" s="143"/>
      <c r="G254" s="222"/>
      <c r="H254" s="70" t="str">
        <f t="shared" si="45"/>
        <v/>
      </c>
      <c r="I254" s="91"/>
      <c r="J254" s="69" t="str">
        <f t="shared" si="39"/>
        <v/>
      </c>
      <c r="K254" s="221" t="str">
        <f t="shared" si="40"/>
        <v/>
      </c>
      <c r="L254" s="158" t="str">
        <f t="shared" si="23"/>
        <v/>
      </c>
      <c r="M254" s="76" t="str">
        <f t="shared" si="35"/>
        <v/>
      </c>
      <c r="N254" s="76">
        <f t="shared" si="36"/>
        <v>0</v>
      </c>
      <c r="O254" s="75">
        <f t="shared" si="41"/>
        <v>0</v>
      </c>
      <c r="P254" s="75">
        <f t="shared" si="37"/>
        <v>0</v>
      </c>
      <c r="Q254" s="76">
        <f t="shared" si="42"/>
        <v>0</v>
      </c>
      <c r="R254" s="76">
        <f t="shared" si="43"/>
        <v>0</v>
      </c>
      <c r="S254" s="226">
        <f t="shared" si="44"/>
        <v>0</v>
      </c>
      <c r="T254" s="76">
        <f t="shared" si="38"/>
        <v>0</v>
      </c>
    </row>
    <row r="255" spans="1:20" x14ac:dyDescent="0.2">
      <c r="A255" s="90"/>
      <c r="B255" s="225"/>
      <c r="C255" s="91"/>
      <c r="D255" s="218"/>
      <c r="E255" s="142"/>
      <c r="F255" s="143"/>
      <c r="G255" s="222"/>
      <c r="H255" s="70" t="str">
        <f t="shared" si="45"/>
        <v/>
      </c>
      <c r="I255" s="91"/>
      <c r="J255" s="69" t="str">
        <f t="shared" si="39"/>
        <v/>
      </c>
      <c r="K255" s="221" t="str">
        <f t="shared" si="40"/>
        <v/>
      </c>
      <c r="L255" s="158" t="str">
        <f t="shared" si="23"/>
        <v/>
      </c>
      <c r="M255" s="76" t="str">
        <f t="shared" si="35"/>
        <v/>
      </c>
      <c r="N255" s="76">
        <f t="shared" si="36"/>
        <v>0</v>
      </c>
      <c r="O255" s="75">
        <f t="shared" si="41"/>
        <v>0</v>
      </c>
      <c r="P255" s="75">
        <f t="shared" si="37"/>
        <v>0</v>
      </c>
      <c r="Q255" s="76">
        <f t="shared" si="42"/>
        <v>0</v>
      </c>
      <c r="R255" s="76">
        <f t="shared" si="43"/>
        <v>0</v>
      </c>
      <c r="S255" s="226">
        <f t="shared" si="44"/>
        <v>0</v>
      </c>
      <c r="T255" s="76">
        <f t="shared" si="38"/>
        <v>0</v>
      </c>
    </row>
    <row r="256" spans="1:20" x14ac:dyDescent="0.2">
      <c r="A256" s="90"/>
      <c r="B256" s="225"/>
      <c r="C256" s="91"/>
      <c r="D256" s="218"/>
      <c r="E256" s="142"/>
      <c r="F256" s="143"/>
      <c r="G256" s="222"/>
      <c r="H256" s="70" t="str">
        <f t="shared" si="45"/>
        <v/>
      </c>
      <c r="I256" s="91"/>
      <c r="J256" s="69" t="str">
        <f t="shared" si="39"/>
        <v/>
      </c>
      <c r="K256" s="221" t="str">
        <f t="shared" si="40"/>
        <v/>
      </c>
      <c r="L256" s="158" t="str">
        <f t="shared" si="23"/>
        <v/>
      </c>
      <c r="M256" s="76" t="str">
        <f t="shared" si="35"/>
        <v/>
      </c>
      <c r="N256" s="76">
        <f t="shared" si="36"/>
        <v>0</v>
      </c>
      <c r="O256" s="75">
        <f t="shared" si="41"/>
        <v>0</v>
      </c>
      <c r="P256" s="75">
        <f t="shared" si="37"/>
        <v>0</v>
      </c>
      <c r="Q256" s="76">
        <f t="shared" si="42"/>
        <v>0</v>
      </c>
      <c r="R256" s="76">
        <f t="shared" si="43"/>
        <v>0</v>
      </c>
      <c r="S256" s="226">
        <f t="shared" si="44"/>
        <v>0</v>
      </c>
      <c r="T256" s="76">
        <f t="shared" si="38"/>
        <v>0</v>
      </c>
    </row>
    <row r="257" spans="1:20" x14ac:dyDescent="0.2">
      <c r="A257" s="90"/>
      <c r="B257" s="225"/>
      <c r="C257" s="91"/>
      <c r="D257" s="218"/>
      <c r="E257" s="142"/>
      <c r="F257" s="143"/>
      <c r="G257" s="222"/>
      <c r="H257" s="70" t="str">
        <f t="shared" si="45"/>
        <v/>
      </c>
      <c r="I257" s="91"/>
      <c r="J257" s="69" t="str">
        <f t="shared" si="39"/>
        <v/>
      </c>
      <c r="K257" s="221" t="str">
        <f t="shared" si="40"/>
        <v/>
      </c>
      <c r="L257" s="158" t="str">
        <f t="shared" si="23"/>
        <v/>
      </c>
      <c r="M257" s="76" t="str">
        <f t="shared" si="35"/>
        <v/>
      </c>
      <c r="N257" s="76">
        <f t="shared" si="36"/>
        <v>0</v>
      </c>
      <c r="O257" s="75">
        <f t="shared" si="41"/>
        <v>0</v>
      </c>
      <c r="P257" s="75">
        <f t="shared" si="37"/>
        <v>0</v>
      </c>
      <c r="Q257" s="76">
        <f t="shared" si="42"/>
        <v>0</v>
      </c>
      <c r="R257" s="76">
        <f t="shared" si="43"/>
        <v>0</v>
      </c>
      <c r="S257" s="226">
        <f t="shared" si="44"/>
        <v>0</v>
      </c>
      <c r="T257" s="76">
        <f t="shared" si="38"/>
        <v>0</v>
      </c>
    </row>
    <row r="258" spans="1:20" x14ac:dyDescent="0.2">
      <c r="A258" s="90"/>
      <c r="B258" s="225"/>
      <c r="C258" s="91"/>
      <c r="D258" s="218"/>
      <c r="E258" s="142"/>
      <c r="F258" s="143"/>
      <c r="G258" s="222"/>
      <c r="H258" s="70" t="str">
        <f t="shared" si="45"/>
        <v/>
      </c>
      <c r="I258" s="91"/>
      <c r="J258" s="69" t="str">
        <f t="shared" si="39"/>
        <v/>
      </c>
      <c r="K258" s="221" t="str">
        <f t="shared" si="40"/>
        <v/>
      </c>
      <c r="L258" s="158" t="str">
        <f t="shared" si="23"/>
        <v/>
      </c>
      <c r="M258" s="76" t="str">
        <f t="shared" si="35"/>
        <v/>
      </c>
      <c r="N258" s="76">
        <f t="shared" si="36"/>
        <v>0</v>
      </c>
      <c r="O258" s="75">
        <f t="shared" si="41"/>
        <v>0</v>
      </c>
      <c r="P258" s="75">
        <f t="shared" si="37"/>
        <v>0</v>
      </c>
      <c r="Q258" s="76">
        <f t="shared" si="42"/>
        <v>0</v>
      </c>
      <c r="R258" s="76">
        <f t="shared" si="43"/>
        <v>0</v>
      </c>
      <c r="S258" s="226">
        <f t="shared" si="44"/>
        <v>0</v>
      </c>
      <c r="T258" s="76">
        <f t="shared" si="38"/>
        <v>0</v>
      </c>
    </row>
    <row r="259" spans="1:20" x14ac:dyDescent="0.2">
      <c r="A259" s="90"/>
      <c r="B259" s="225"/>
      <c r="C259" s="91"/>
      <c r="D259" s="218"/>
      <c r="E259" s="142"/>
      <c r="F259" s="143"/>
      <c r="G259" s="222"/>
      <c r="H259" s="70" t="str">
        <f t="shared" si="45"/>
        <v/>
      </c>
      <c r="I259" s="91"/>
      <c r="J259" s="69" t="str">
        <f t="shared" si="39"/>
        <v/>
      </c>
      <c r="K259" s="221" t="str">
        <f t="shared" si="40"/>
        <v/>
      </c>
      <c r="L259" s="158" t="str">
        <f t="shared" si="23"/>
        <v/>
      </c>
      <c r="M259" s="76" t="str">
        <f t="shared" si="35"/>
        <v/>
      </c>
      <c r="N259" s="76">
        <f t="shared" si="36"/>
        <v>0</v>
      </c>
      <c r="O259" s="75">
        <f t="shared" si="41"/>
        <v>0</v>
      </c>
      <c r="P259" s="75">
        <f t="shared" si="37"/>
        <v>0</v>
      </c>
      <c r="Q259" s="76">
        <f t="shared" si="42"/>
        <v>0</v>
      </c>
      <c r="R259" s="76">
        <f t="shared" si="43"/>
        <v>0</v>
      </c>
      <c r="S259" s="226">
        <f t="shared" si="44"/>
        <v>0</v>
      </c>
      <c r="T259" s="76">
        <f t="shared" si="38"/>
        <v>0</v>
      </c>
    </row>
    <row r="260" spans="1:20" x14ac:dyDescent="0.2">
      <c r="A260" s="90"/>
      <c r="B260" s="225"/>
      <c r="C260" s="91"/>
      <c r="D260" s="218"/>
      <c r="E260" s="142"/>
      <c r="F260" s="143"/>
      <c r="G260" s="222"/>
      <c r="H260" s="70" t="str">
        <f t="shared" si="45"/>
        <v/>
      </c>
      <c r="I260" s="91"/>
      <c r="J260" s="69" t="str">
        <f t="shared" si="39"/>
        <v/>
      </c>
      <c r="K260" s="221" t="str">
        <f t="shared" si="40"/>
        <v/>
      </c>
      <c r="L260" s="158" t="str">
        <f t="shared" si="23"/>
        <v/>
      </c>
      <c r="M260" s="76" t="str">
        <f t="shared" si="35"/>
        <v/>
      </c>
      <c r="N260" s="76">
        <f t="shared" si="36"/>
        <v>0</v>
      </c>
      <c r="O260" s="75">
        <f t="shared" si="41"/>
        <v>0</v>
      </c>
      <c r="P260" s="75">
        <f t="shared" si="37"/>
        <v>0</v>
      </c>
      <c r="Q260" s="76">
        <f t="shared" si="42"/>
        <v>0</v>
      </c>
      <c r="R260" s="76">
        <f t="shared" si="43"/>
        <v>0</v>
      </c>
      <c r="S260" s="226">
        <f t="shared" si="44"/>
        <v>0</v>
      </c>
      <c r="T260" s="76">
        <f t="shared" si="38"/>
        <v>0</v>
      </c>
    </row>
    <row r="261" spans="1:20" x14ac:dyDescent="0.2">
      <c r="A261" s="90"/>
      <c r="B261" s="225"/>
      <c r="C261" s="91"/>
      <c r="D261" s="218"/>
      <c r="E261" s="142"/>
      <c r="F261" s="143"/>
      <c r="G261" s="222"/>
      <c r="H261" s="70" t="str">
        <f t="shared" si="45"/>
        <v/>
      </c>
      <c r="I261" s="91"/>
      <c r="J261" s="69" t="str">
        <f t="shared" si="39"/>
        <v/>
      </c>
      <c r="K261" s="221" t="str">
        <f t="shared" si="40"/>
        <v/>
      </c>
      <c r="L261" s="158" t="str">
        <f t="shared" si="23"/>
        <v/>
      </c>
      <c r="M261" s="76" t="str">
        <f t="shared" si="35"/>
        <v/>
      </c>
      <c r="N261" s="76">
        <f t="shared" si="36"/>
        <v>0</v>
      </c>
      <c r="O261" s="75">
        <f t="shared" si="41"/>
        <v>0</v>
      </c>
      <c r="P261" s="75">
        <f t="shared" si="37"/>
        <v>0</v>
      </c>
      <c r="Q261" s="76">
        <f t="shared" si="42"/>
        <v>0</v>
      </c>
      <c r="R261" s="76">
        <f t="shared" si="43"/>
        <v>0</v>
      </c>
      <c r="S261" s="226">
        <f t="shared" si="44"/>
        <v>0</v>
      </c>
      <c r="T261" s="76">
        <f t="shared" si="38"/>
        <v>0</v>
      </c>
    </row>
    <row r="262" spans="1:20" x14ac:dyDescent="0.2">
      <c r="A262" s="90"/>
      <c r="B262" s="225"/>
      <c r="C262" s="91"/>
      <c r="D262" s="218"/>
      <c r="E262" s="142"/>
      <c r="F262" s="143"/>
      <c r="G262" s="222"/>
      <c r="H262" s="70" t="str">
        <f t="shared" si="45"/>
        <v/>
      </c>
      <c r="I262" s="91"/>
      <c r="J262" s="69" t="str">
        <f t="shared" si="39"/>
        <v/>
      </c>
      <c r="K262" s="221" t="str">
        <f t="shared" si="40"/>
        <v/>
      </c>
      <c r="L262" s="158" t="str">
        <f t="shared" si="23"/>
        <v/>
      </c>
      <c r="M262" s="76" t="str">
        <f t="shared" si="35"/>
        <v/>
      </c>
      <c r="N262" s="76">
        <f t="shared" si="36"/>
        <v>0</v>
      </c>
      <c r="O262" s="75">
        <f t="shared" si="41"/>
        <v>0</v>
      </c>
      <c r="P262" s="75">
        <f t="shared" si="37"/>
        <v>0</v>
      </c>
      <c r="Q262" s="76">
        <f t="shared" si="42"/>
        <v>0</v>
      </c>
      <c r="R262" s="76">
        <f t="shared" si="43"/>
        <v>0</v>
      </c>
      <c r="S262" s="226">
        <f t="shared" si="44"/>
        <v>0</v>
      </c>
      <c r="T262" s="76">
        <f t="shared" si="38"/>
        <v>0</v>
      </c>
    </row>
    <row r="263" spans="1:20" x14ac:dyDescent="0.2">
      <c r="A263" s="90"/>
      <c r="B263" s="225"/>
      <c r="C263" s="91"/>
      <c r="D263" s="218"/>
      <c r="E263" s="142"/>
      <c r="F263" s="143"/>
      <c r="G263" s="222"/>
      <c r="H263" s="70" t="str">
        <f t="shared" si="45"/>
        <v/>
      </c>
      <c r="I263" s="91"/>
      <c r="J263" s="69" t="str">
        <f t="shared" si="39"/>
        <v/>
      </c>
      <c r="K263" s="221" t="str">
        <f t="shared" si="40"/>
        <v/>
      </c>
      <c r="L263" s="158" t="str">
        <f t="shared" si="23"/>
        <v/>
      </c>
      <c r="M263" s="76" t="str">
        <f t="shared" si="35"/>
        <v/>
      </c>
      <c r="N263" s="76">
        <f t="shared" si="36"/>
        <v>0</v>
      </c>
      <c r="O263" s="75">
        <f t="shared" si="41"/>
        <v>0</v>
      </c>
      <c r="P263" s="75">
        <f t="shared" si="37"/>
        <v>0</v>
      </c>
      <c r="Q263" s="76">
        <f t="shared" si="42"/>
        <v>0</v>
      </c>
      <c r="R263" s="76">
        <f t="shared" si="43"/>
        <v>0</v>
      </c>
      <c r="S263" s="226">
        <f t="shared" si="44"/>
        <v>0</v>
      </c>
      <c r="T263" s="76">
        <f t="shared" si="38"/>
        <v>0</v>
      </c>
    </row>
    <row r="264" spans="1:20" x14ac:dyDescent="0.2">
      <c r="A264" s="90"/>
      <c r="B264" s="225"/>
      <c r="C264" s="91"/>
      <c r="D264" s="218"/>
      <c r="E264" s="142"/>
      <c r="F264" s="143"/>
      <c r="G264" s="222"/>
      <c r="H264" s="70" t="str">
        <f t="shared" si="45"/>
        <v/>
      </c>
      <c r="I264" s="91"/>
      <c r="J264" s="69" t="str">
        <f t="shared" si="39"/>
        <v/>
      </c>
      <c r="K264" s="221" t="str">
        <f t="shared" si="40"/>
        <v/>
      </c>
      <c r="L264" s="158" t="str">
        <f t="shared" si="23"/>
        <v/>
      </c>
      <c r="M264" s="76" t="str">
        <f t="shared" ref="M264:M327" si="46">IF(C264&gt;0,IF(D264&gt;0,IF(J264&lt;=3470,$A$379,IF(J264&gt;=4340,$A$381,$A$380)),IF(E264&gt;0,IF(C264/E264&gt;=4340,$A$381,$T$7),"")),"")</f>
        <v/>
      </c>
      <c r="N264" s="76">
        <f t="shared" ref="N264:N327" si="47">IF(C264&gt;0,IF(D264&gt;0,IF(J264&gt;12350,1,0),IF(E264&gt;0,IF(C264/E264&gt;12350,1,0),0)),0)</f>
        <v>0</v>
      </c>
      <c r="O264" s="75">
        <f t="shared" si="41"/>
        <v>0</v>
      </c>
      <c r="P264" s="75">
        <f t="shared" ref="P264:P327" si="48">IF(AND(M264=$A$380,ISBLANK(G264)),1,0)</f>
        <v>0</v>
      </c>
      <c r="Q264" s="76">
        <f t="shared" si="42"/>
        <v>0</v>
      </c>
      <c r="R264" s="76">
        <f t="shared" si="43"/>
        <v>0</v>
      </c>
      <c r="S264" s="226">
        <f t="shared" si="44"/>
        <v>0</v>
      </c>
      <c r="T264" s="76">
        <f t="shared" ref="T264:T327" si="49">IF(AND(C264*MAX(D264:E264)&gt;0,M264&lt;&gt;$A$379,M264&lt;&gt;$A$380,M264&lt;&gt;$A$381),1,0)</f>
        <v>0</v>
      </c>
    </row>
    <row r="265" spans="1:20" x14ac:dyDescent="0.2">
      <c r="A265" s="90"/>
      <c r="B265" s="225"/>
      <c r="C265" s="91"/>
      <c r="D265" s="218"/>
      <c r="E265" s="142"/>
      <c r="F265" s="143"/>
      <c r="G265" s="222"/>
      <c r="H265" s="70" t="str">
        <f t="shared" si="45"/>
        <v/>
      </c>
      <c r="I265" s="91"/>
      <c r="J265" s="69" t="str">
        <f t="shared" ref="J265:J328" si="50">IF(C265*D265&gt;0,+C265/D265,"")</f>
        <v/>
      </c>
      <c r="K265" s="221" t="str">
        <f t="shared" ref="K265:K328" si="51">IF(C265*D265&gt;0,+E265*G265,"")</f>
        <v/>
      </c>
      <c r="L265" s="158" t="str">
        <f t="shared" si="23"/>
        <v/>
      </c>
      <c r="M265" s="76" t="str">
        <f t="shared" si="46"/>
        <v/>
      </c>
      <c r="N265" s="76">
        <f t="shared" si="47"/>
        <v>0</v>
      </c>
      <c r="O265" s="75">
        <f t="shared" ref="O265:O328" si="52">IF(F265&gt;E265,1,0)</f>
        <v>0</v>
      </c>
      <c r="P265" s="75">
        <f t="shared" si="48"/>
        <v>0</v>
      </c>
      <c r="Q265" s="76">
        <f t="shared" ref="Q265:Q328" si="53">IF(C265&gt;0,IF(OR(H265="",I265&gt;H265),1,0),0)</f>
        <v>0</v>
      </c>
      <c r="R265" s="76">
        <f t="shared" ref="R265:R328" si="54">IF(AND(F265&lt;1,I265&gt;0),1,0)</f>
        <v>0</v>
      </c>
      <c r="S265" s="226">
        <f t="shared" ref="S265:S328" si="55">IF(AND(ISBLANK(A265),ISBLANK(C265),ISBLANK(D265),ISBLANK(E265),ISBLANK(F265),ISBLANK(G265),ISBLANK(I265)),0,IF(ISBLANK(B265),1,0))</f>
        <v>0</v>
      </c>
      <c r="T265" s="76">
        <f t="shared" si="49"/>
        <v>0</v>
      </c>
    </row>
    <row r="266" spans="1:20" x14ac:dyDescent="0.2">
      <c r="A266" s="90"/>
      <c r="B266" s="225"/>
      <c r="C266" s="91"/>
      <c r="D266" s="218"/>
      <c r="E266" s="142"/>
      <c r="F266" s="143"/>
      <c r="G266" s="222"/>
      <c r="H266" s="70" t="str">
        <f t="shared" ref="H266:H329" si="56">IF($B$4="","",IF(C266*D266&gt;0,ROUND(+G266/5*$D$5*E266*D266,2),""))</f>
        <v/>
      </c>
      <c r="I266" s="91"/>
      <c r="J266" s="69" t="str">
        <f t="shared" si="50"/>
        <v/>
      </c>
      <c r="K266" s="221" t="str">
        <f t="shared" si="51"/>
        <v/>
      </c>
      <c r="L266" s="158" t="str">
        <f t="shared" si="23"/>
        <v/>
      </c>
      <c r="M266" s="76" t="str">
        <f t="shared" si="46"/>
        <v/>
      </c>
      <c r="N266" s="76">
        <f t="shared" si="47"/>
        <v>0</v>
      </c>
      <c r="O266" s="75">
        <f t="shared" si="52"/>
        <v>0</v>
      </c>
      <c r="P266" s="75">
        <f t="shared" si="48"/>
        <v>0</v>
      </c>
      <c r="Q266" s="76">
        <f t="shared" si="53"/>
        <v>0</v>
      </c>
      <c r="R266" s="76">
        <f t="shared" si="54"/>
        <v>0</v>
      </c>
      <c r="S266" s="226">
        <f t="shared" si="55"/>
        <v>0</v>
      </c>
      <c r="T266" s="76">
        <f t="shared" si="49"/>
        <v>0</v>
      </c>
    </row>
    <row r="267" spans="1:20" x14ac:dyDescent="0.2">
      <c r="A267" s="90"/>
      <c r="B267" s="225"/>
      <c r="C267" s="91"/>
      <c r="D267" s="218"/>
      <c r="E267" s="142"/>
      <c r="F267" s="143"/>
      <c r="G267" s="222"/>
      <c r="H267" s="70" t="str">
        <f t="shared" si="56"/>
        <v/>
      </c>
      <c r="I267" s="91"/>
      <c r="J267" s="69" t="str">
        <f t="shared" si="50"/>
        <v/>
      </c>
      <c r="K267" s="221" t="str">
        <f t="shared" si="51"/>
        <v/>
      </c>
      <c r="L267" s="158" t="str">
        <f t="shared" si="23"/>
        <v/>
      </c>
      <c r="M267" s="76" t="str">
        <f t="shared" si="46"/>
        <v/>
      </c>
      <c r="N267" s="76">
        <f t="shared" si="47"/>
        <v>0</v>
      </c>
      <c r="O267" s="75">
        <f t="shared" si="52"/>
        <v>0</v>
      </c>
      <c r="P267" s="75">
        <f t="shared" si="48"/>
        <v>0</v>
      </c>
      <c r="Q267" s="76">
        <f t="shared" si="53"/>
        <v>0</v>
      </c>
      <c r="R267" s="76">
        <f t="shared" si="54"/>
        <v>0</v>
      </c>
      <c r="S267" s="226">
        <f t="shared" si="55"/>
        <v>0</v>
      </c>
      <c r="T267" s="76">
        <f t="shared" si="49"/>
        <v>0</v>
      </c>
    </row>
    <row r="268" spans="1:20" x14ac:dyDescent="0.2">
      <c r="A268" s="90"/>
      <c r="B268" s="225"/>
      <c r="C268" s="91"/>
      <c r="D268" s="218"/>
      <c r="E268" s="142"/>
      <c r="F268" s="143"/>
      <c r="G268" s="222"/>
      <c r="H268" s="70" t="str">
        <f t="shared" si="56"/>
        <v/>
      </c>
      <c r="I268" s="91"/>
      <c r="J268" s="69" t="str">
        <f t="shared" si="50"/>
        <v/>
      </c>
      <c r="K268" s="221" t="str">
        <f t="shared" si="51"/>
        <v/>
      </c>
      <c r="L268" s="158" t="str">
        <f t="shared" si="23"/>
        <v/>
      </c>
      <c r="M268" s="76" t="str">
        <f t="shared" si="46"/>
        <v/>
      </c>
      <c r="N268" s="76">
        <f t="shared" si="47"/>
        <v>0</v>
      </c>
      <c r="O268" s="75">
        <f t="shared" si="52"/>
        <v>0</v>
      </c>
      <c r="P268" s="75">
        <f t="shared" si="48"/>
        <v>0</v>
      </c>
      <c r="Q268" s="76">
        <f t="shared" si="53"/>
        <v>0</v>
      </c>
      <c r="R268" s="76">
        <f t="shared" si="54"/>
        <v>0</v>
      </c>
      <c r="S268" s="226">
        <f t="shared" si="55"/>
        <v>0</v>
      </c>
      <c r="T268" s="76">
        <f t="shared" si="49"/>
        <v>0</v>
      </c>
    </row>
    <row r="269" spans="1:20" x14ac:dyDescent="0.2">
      <c r="A269" s="90"/>
      <c r="B269" s="225"/>
      <c r="C269" s="91"/>
      <c r="D269" s="218"/>
      <c r="E269" s="142"/>
      <c r="F269" s="143"/>
      <c r="G269" s="222"/>
      <c r="H269" s="70" t="str">
        <f t="shared" si="56"/>
        <v/>
      </c>
      <c r="I269" s="91"/>
      <c r="J269" s="69" t="str">
        <f t="shared" si="50"/>
        <v/>
      </c>
      <c r="K269" s="221" t="str">
        <f t="shared" si="51"/>
        <v/>
      </c>
      <c r="L269" s="158" t="str">
        <f t="shared" si="23"/>
        <v/>
      </c>
      <c r="M269" s="76" t="str">
        <f t="shared" si="46"/>
        <v/>
      </c>
      <c r="N269" s="76">
        <f t="shared" si="47"/>
        <v>0</v>
      </c>
      <c r="O269" s="75">
        <f t="shared" si="52"/>
        <v>0</v>
      </c>
      <c r="P269" s="75">
        <f t="shared" si="48"/>
        <v>0</v>
      </c>
      <c r="Q269" s="76">
        <f t="shared" si="53"/>
        <v>0</v>
      </c>
      <c r="R269" s="76">
        <f t="shared" si="54"/>
        <v>0</v>
      </c>
      <c r="S269" s="226">
        <f t="shared" si="55"/>
        <v>0</v>
      </c>
      <c r="T269" s="76">
        <f t="shared" si="49"/>
        <v>0</v>
      </c>
    </row>
    <row r="270" spans="1:20" x14ac:dyDescent="0.2">
      <c r="A270" s="90"/>
      <c r="B270" s="225"/>
      <c r="C270" s="91"/>
      <c r="D270" s="218"/>
      <c r="E270" s="142"/>
      <c r="F270" s="143"/>
      <c r="G270" s="222"/>
      <c r="H270" s="70" t="str">
        <f t="shared" si="56"/>
        <v/>
      </c>
      <c r="I270" s="91"/>
      <c r="J270" s="69" t="str">
        <f t="shared" si="50"/>
        <v/>
      </c>
      <c r="K270" s="221" t="str">
        <f t="shared" si="51"/>
        <v/>
      </c>
      <c r="L270" s="158" t="str">
        <f t="shared" si="23"/>
        <v/>
      </c>
      <c r="M270" s="76" t="str">
        <f t="shared" si="46"/>
        <v/>
      </c>
      <c r="N270" s="76">
        <f t="shared" si="47"/>
        <v>0</v>
      </c>
      <c r="O270" s="75">
        <f t="shared" si="52"/>
        <v>0</v>
      </c>
      <c r="P270" s="75">
        <f t="shared" si="48"/>
        <v>0</v>
      </c>
      <c r="Q270" s="76">
        <f t="shared" si="53"/>
        <v>0</v>
      </c>
      <c r="R270" s="76">
        <f t="shared" si="54"/>
        <v>0</v>
      </c>
      <c r="S270" s="226">
        <f t="shared" si="55"/>
        <v>0</v>
      </c>
      <c r="T270" s="76">
        <f t="shared" si="49"/>
        <v>0</v>
      </c>
    </row>
    <row r="271" spans="1:20" x14ac:dyDescent="0.2">
      <c r="A271" s="90"/>
      <c r="B271" s="225"/>
      <c r="C271" s="91"/>
      <c r="D271" s="218"/>
      <c r="E271" s="142"/>
      <c r="F271" s="143"/>
      <c r="G271" s="222"/>
      <c r="H271" s="70" t="str">
        <f t="shared" si="56"/>
        <v/>
      </c>
      <c r="I271" s="91"/>
      <c r="J271" s="69" t="str">
        <f t="shared" si="50"/>
        <v/>
      </c>
      <c r="K271" s="221" t="str">
        <f t="shared" si="51"/>
        <v/>
      </c>
      <c r="L271" s="158" t="str">
        <f t="shared" si="23"/>
        <v/>
      </c>
      <c r="M271" s="76" t="str">
        <f t="shared" si="46"/>
        <v/>
      </c>
      <c r="N271" s="76">
        <f t="shared" si="47"/>
        <v>0</v>
      </c>
      <c r="O271" s="75">
        <f t="shared" si="52"/>
        <v>0</v>
      </c>
      <c r="P271" s="75">
        <f t="shared" si="48"/>
        <v>0</v>
      </c>
      <c r="Q271" s="76">
        <f t="shared" si="53"/>
        <v>0</v>
      </c>
      <c r="R271" s="76">
        <f t="shared" si="54"/>
        <v>0</v>
      </c>
      <c r="S271" s="226">
        <f t="shared" si="55"/>
        <v>0</v>
      </c>
      <c r="T271" s="76">
        <f t="shared" si="49"/>
        <v>0</v>
      </c>
    </row>
    <row r="272" spans="1:20" x14ac:dyDescent="0.2">
      <c r="A272" s="90"/>
      <c r="B272" s="225"/>
      <c r="C272" s="91"/>
      <c r="D272" s="218"/>
      <c r="E272" s="142"/>
      <c r="F272" s="143"/>
      <c r="G272" s="222"/>
      <c r="H272" s="70" t="str">
        <f t="shared" si="56"/>
        <v/>
      </c>
      <c r="I272" s="91"/>
      <c r="J272" s="69" t="str">
        <f t="shared" si="50"/>
        <v/>
      </c>
      <c r="K272" s="221" t="str">
        <f t="shared" si="51"/>
        <v/>
      </c>
      <c r="L272" s="158" t="str">
        <f t="shared" si="23"/>
        <v/>
      </c>
      <c r="M272" s="76" t="str">
        <f t="shared" si="46"/>
        <v/>
      </c>
      <c r="N272" s="76">
        <f t="shared" si="47"/>
        <v>0</v>
      </c>
      <c r="O272" s="75">
        <f t="shared" si="52"/>
        <v>0</v>
      </c>
      <c r="P272" s="75">
        <f t="shared" si="48"/>
        <v>0</v>
      </c>
      <c r="Q272" s="76">
        <f t="shared" si="53"/>
        <v>0</v>
      </c>
      <c r="R272" s="76">
        <f t="shared" si="54"/>
        <v>0</v>
      </c>
      <c r="S272" s="226">
        <f t="shared" si="55"/>
        <v>0</v>
      </c>
      <c r="T272" s="76">
        <f t="shared" si="49"/>
        <v>0</v>
      </c>
    </row>
    <row r="273" spans="1:20" x14ac:dyDescent="0.2">
      <c r="A273" s="90"/>
      <c r="B273" s="225"/>
      <c r="C273" s="91"/>
      <c r="D273" s="218"/>
      <c r="E273" s="142"/>
      <c r="F273" s="143"/>
      <c r="G273" s="222"/>
      <c r="H273" s="70" t="str">
        <f t="shared" si="56"/>
        <v/>
      </c>
      <c r="I273" s="91"/>
      <c r="J273" s="69" t="str">
        <f t="shared" si="50"/>
        <v/>
      </c>
      <c r="K273" s="221" t="str">
        <f t="shared" si="51"/>
        <v/>
      </c>
      <c r="L273" s="158" t="str">
        <f t="shared" si="23"/>
        <v/>
      </c>
      <c r="M273" s="76" t="str">
        <f t="shared" si="46"/>
        <v/>
      </c>
      <c r="N273" s="76">
        <f t="shared" si="47"/>
        <v>0</v>
      </c>
      <c r="O273" s="75">
        <f t="shared" si="52"/>
        <v>0</v>
      </c>
      <c r="P273" s="75">
        <f t="shared" si="48"/>
        <v>0</v>
      </c>
      <c r="Q273" s="76">
        <f t="shared" si="53"/>
        <v>0</v>
      </c>
      <c r="R273" s="76">
        <f t="shared" si="54"/>
        <v>0</v>
      </c>
      <c r="S273" s="226">
        <f t="shared" si="55"/>
        <v>0</v>
      </c>
      <c r="T273" s="76">
        <f t="shared" si="49"/>
        <v>0</v>
      </c>
    </row>
    <row r="274" spans="1:20" x14ac:dyDescent="0.2">
      <c r="A274" s="90"/>
      <c r="B274" s="225"/>
      <c r="C274" s="91"/>
      <c r="D274" s="218"/>
      <c r="E274" s="142"/>
      <c r="F274" s="143"/>
      <c r="G274" s="222"/>
      <c r="H274" s="70" t="str">
        <f t="shared" si="56"/>
        <v/>
      </c>
      <c r="I274" s="91"/>
      <c r="J274" s="69" t="str">
        <f t="shared" si="50"/>
        <v/>
      </c>
      <c r="K274" s="221" t="str">
        <f t="shared" si="51"/>
        <v/>
      </c>
      <c r="L274" s="158" t="str">
        <f t="shared" si="23"/>
        <v/>
      </c>
      <c r="M274" s="76" t="str">
        <f t="shared" si="46"/>
        <v/>
      </c>
      <c r="N274" s="76">
        <f t="shared" si="47"/>
        <v>0</v>
      </c>
      <c r="O274" s="75">
        <f t="shared" si="52"/>
        <v>0</v>
      </c>
      <c r="P274" s="75">
        <f t="shared" si="48"/>
        <v>0</v>
      </c>
      <c r="Q274" s="76">
        <f t="shared" si="53"/>
        <v>0</v>
      </c>
      <c r="R274" s="76">
        <f t="shared" si="54"/>
        <v>0</v>
      </c>
      <c r="S274" s="226">
        <f t="shared" si="55"/>
        <v>0</v>
      </c>
      <c r="T274" s="76">
        <f t="shared" si="49"/>
        <v>0</v>
      </c>
    </row>
    <row r="275" spans="1:20" x14ac:dyDescent="0.2">
      <c r="A275" s="90"/>
      <c r="B275" s="225"/>
      <c r="C275" s="91"/>
      <c r="D275" s="218"/>
      <c r="E275" s="142"/>
      <c r="F275" s="143"/>
      <c r="G275" s="222"/>
      <c r="H275" s="70" t="str">
        <f t="shared" si="56"/>
        <v/>
      </c>
      <c r="I275" s="91"/>
      <c r="J275" s="69" t="str">
        <f t="shared" si="50"/>
        <v/>
      </c>
      <c r="K275" s="221" t="str">
        <f t="shared" si="51"/>
        <v/>
      </c>
      <c r="L275" s="158" t="str">
        <f t="shared" si="23"/>
        <v/>
      </c>
      <c r="M275" s="76" t="str">
        <f t="shared" si="46"/>
        <v/>
      </c>
      <c r="N275" s="76">
        <f t="shared" si="47"/>
        <v>0</v>
      </c>
      <c r="O275" s="75">
        <f t="shared" si="52"/>
        <v>0</v>
      </c>
      <c r="P275" s="75">
        <f t="shared" si="48"/>
        <v>0</v>
      </c>
      <c r="Q275" s="76">
        <f t="shared" si="53"/>
        <v>0</v>
      </c>
      <c r="R275" s="76">
        <f t="shared" si="54"/>
        <v>0</v>
      </c>
      <c r="S275" s="226">
        <f t="shared" si="55"/>
        <v>0</v>
      </c>
      <c r="T275" s="76">
        <f t="shared" si="49"/>
        <v>0</v>
      </c>
    </row>
    <row r="276" spans="1:20" x14ac:dyDescent="0.2">
      <c r="A276" s="90"/>
      <c r="B276" s="225"/>
      <c r="C276" s="91"/>
      <c r="D276" s="218"/>
      <c r="E276" s="142"/>
      <c r="F276" s="143"/>
      <c r="G276" s="222"/>
      <c r="H276" s="70" t="str">
        <f t="shared" si="56"/>
        <v/>
      </c>
      <c r="I276" s="91"/>
      <c r="J276" s="69" t="str">
        <f t="shared" si="50"/>
        <v/>
      </c>
      <c r="K276" s="221" t="str">
        <f t="shared" si="51"/>
        <v/>
      </c>
      <c r="L276" s="158" t="str">
        <f t="shared" si="23"/>
        <v/>
      </c>
      <c r="M276" s="76" t="str">
        <f t="shared" si="46"/>
        <v/>
      </c>
      <c r="N276" s="76">
        <f t="shared" si="47"/>
        <v>0</v>
      </c>
      <c r="O276" s="75">
        <f t="shared" si="52"/>
        <v>0</v>
      </c>
      <c r="P276" s="75">
        <f t="shared" si="48"/>
        <v>0</v>
      </c>
      <c r="Q276" s="76">
        <f t="shared" si="53"/>
        <v>0</v>
      </c>
      <c r="R276" s="76">
        <f t="shared" si="54"/>
        <v>0</v>
      </c>
      <c r="S276" s="226">
        <f t="shared" si="55"/>
        <v>0</v>
      </c>
      <c r="T276" s="76">
        <f t="shared" si="49"/>
        <v>0</v>
      </c>
    </row>
    <row r="277" spans="1:20" x14ac:dyDescent="0.2">
      <c r="A277" s="90"/>
      <c r="B277" s="225"/>
      <c r="C277" s="91"/>
      <c r="D277" s="218"/>
      <c r="E277" s="142"/>
      <c r="F277" s="143"/>
      <c r="G277" s="222"/>
      <c r="H277" s="70" t="str">
        <f t="shared" si="56"/>
        <v/>
      </c>
      <c r="I277" s="91"/>
      <c r="J277" s="69" t="str">
        <f t="shared" si="50"/>
        <v/>
      </c>
      <c r="K277" s="221" t="str">
        <f t="shared" si="51"/>
        <v/>
      </c>
      <c r="L277" s="158" t="str">
        <f t="shared" si="23"/>
        <v/>
      </c>
      <c r="M277" s="76" t="str">
        <f t="shared" si="46"/>
        <v/>
      </c>
      <c r="N277" s="76">
        <f t="shared" si="47"/>
        <v>0</v>
      </c>
      <c r="O277" s="75">
        <f t="shared" si="52"/>
        <v>0</v>
      </c>
      <c r="P277" s="75">
        <f t="shared" si="48"/>
        <v>0</v>
      </c>
      <c r="Q277" s="76">
        <f t="shared" si="53"/>
        <v>0</v>
      </c>
      <c r="R277" s="76">
        <f t="shared" si="54"/>
        <v>0</v>
      </c>
      <c r="S277" s="226">
        <f t="shared" si="55"/>
        <v>0</v>
      </c>
      <c r="T277" s="76">
        <f t="shared" si="49"/>
        <v>0</v>
      </c>
    </row>
    <row r="278" spans="1:20" x14ac:dyDescent="0.2">
      <c r="A278" s="90"/>
      <c r="B278" s="225"/>
      <c r="C278" s="91"/>
      <c r="D278" s="218"/>
      <c r="E278" s="142"/>
      <c r="F278" s="143"/>
      <c r="G278" s="222"/>
      <c r="H278" s="70" t="str">
        <f t="shared" si="56"/>
        <v/>
      </c>
      <c r="I278" s="91"/>
      <c r="J278" s="69" t="str">
        <f t="shared" si="50"/>
        <v/>
      </c>
      <c r="K278" s="221" t="str">
        <f t="shared" si="51"/>
        <v/>
      </c>
      <c r="L278" s="158" t="str">
        <f t="shared" si="23"/>
        <v/>
      </c>
      <c r="M278" s="76" t="str">
        <f t="shared" si="46"/>
        <v/>
      </c>
      <c r="N278" s="76">
        <f t="shared" si="47"/>
        <v>0</v>
      </c>
      <c r="O278" s="75">
        <f t="shared" si="52"/>
        <v>0</v>
      </c>
      <c r="P278" s="75">
        <f t="shared" si="48"/>
        <v>0</v>
      </c>
      <c r="Q278" s="76">
        <f t="shared" si="53"/>
        <v>0</v>
      </c>
      <c r="R278" s="76">
        <f t="shared" si="54"/>
        <v>0</v>
      </c>
      <c r="S278" s="226">
        <f t="shared" si="55"/>
        <v>0</v>
      </c>
      <c r="T278" s="76">
        <f t="shared" si="49"/>
        <v>0</v>
      </c>
    </row>
    <row r="279" spans="1:20" x14ac:dyDescent="0.2">
      <c r="A279" s="90"/>
      <c r="B279" s="225"/>
      <c r="C279" s="91"/>
      <c r="D279" s="218"/>
      <c r="E279" s="142"/>
      <c r="F279" s="143"/>
      <c r="G279" s="222"/>
      <c r="H279" s="70" t="str">
        <f t="shared" si="56"/>
        <v/>
      </c>
      <c r="I279" s="91"/>
      <c r="J279" s="69" t="str">
        <f t="shared" si="50"/>
        <v/>
      </c>
      <c r="K279" s="221" t="str">
        <f t="shared" si="51"/>
        <v/>
      </c>
      <c r="L279" s="158" t="str">
        <f t="shared" si="23"/>
        <v/>
      </c>
      <c r="M279" s="76" t="str">
        <f t="shared" si="46"/>
        <v/>
      </c>
      <c r="N279" s="76">
        <f t="shared" si="47"/>
        <v>0</v>
      </c>
      <c r="O279" s="75">
        <f t="shared" si="52"/>
        <v>0</v>
      </c>
      <c r="P279" s="75">
        <f t="shared" si="48"/>
        <v>0</v>
      </c>
      <c r="Q279" s="76">
        <f t="shared" si="53"/>
        <v>0</v>
      </c>
      <c r="R279" s="76">
        <f t="shared" si="54"/>
        <v>0</v>
      </c>
      <c r="S279" s="226">
        <f t="shared" si="55"/>
        <v>0</v>
      </c>
      <c r="T279" s="76">
        <f t="shared" si="49"/>
        <v>0</v>
      </c>
    </row>
    <row r="280" spans="1:20" x14ac:dyDescent="0.2">
      <c r="A280" s="90"/>
      <c r="B280" s="225"/>
      <c r="C280" s="91"/>
      <c r="D280" s="218"/>
      <c r="E280" s="142"/>
      <c r="F280" s="143"/>
      <c r="G280" s="222"/>
      <c r="H280" s="70" t="str">
        <f t="shared" si="56"/>
        <v/>
      </c>
      <c r="I280" s="91"/>
      <c r="J280" s="69" t="str">
        <f t="shared" si="50"/>
        <v/>
      </c>
      <c r="K280" s="221" t="str">
        <f t="shared" si="51"/>
        <v/>
      </c>
      <c r="L280" s="158" t="str">
        <f t="shared" si="23"/>
        <v/>
      </c>
      <c r="M280" s="76" t="str">
        <f t="shared" si="46"/>
        <v/>
      </c>
      <c r="N280" s="76">
        <f t="shared" si="47"/>
        <v>0</v>
      </c>
      <c r="O280" s="75">
        <f t="shared" si="52"/>
        <v>0</v>
      </c>
      <c r="P280" s="75">
        <f t="shared" si="48"/>
        <v>0</v>
      </c>
      <c r="Q280" s="76">
        <f t="shared" si="53"/>
        <v>0</v>
      </c>
      <c r="R280" s="76">
        <f t="shared" si="54"/>
        <v>0</v>
      </c>
      <c r="S280" s="226">
        <f t="shared" si="55"/>
        <v>0</v>
      </c>
      <c r="T280" s="76">
        <f t="shared" si="49"/>
        <v>0</v>
      </c>
    </row>
    <row r="281" spans="1:20" x14ac:dyDescent="0.2">
      <c r="A281" s="90"/>
      <c r="B281" s="225"/>
      <c r="C281" s="91"/>
      <c r="D281" s="218"/>
      <c r="E281" s="142"/>
      <c r="F281" s="143"/>
      <c r="G281" s="222"/>
      <c r="H281" s="70" t="str">
        <f t="shared" si="56"/>
        <v/>
      </c>
      <c r="I281" s="91"/>
      <c r="J281" s="69" t="str">
        <f t="shared" si="50"/>
        <v/>
      </c>
      <c r="K281" s="221" t="str">
        <f t="shared" si="51"/>
        <v/>
      </c>
      <c r="L281" s="158" t="str">
        <f t="shared" si="23"/>
        <v/>
      </c>
      <c r="M281" s="76" t="str">
        <f t="shared" si="46"/>
        <v/>
      </c>
      <c r="N281" s="76">
        <f t="shared" si="47"/>
        <v>0</v>
      </c>
      <c r="O281" s="75">
        <f t="shared" si="52"/>
        <v>0</v>
      </c>
      <c r="P281" s="75">
        <f t="shared" si="48"/>
        <v>0</v>
      </c>
      <c r="Q281" s="76">
        <f t="shared" si="53"/>
        <v>0</v>
      </c>
      <c r="R281" s="76">
        <f t="shared" si="54"/>
        <v>0</v>
      </c>
      <c r="S281" s="226">
        <f t="shared" si="55"/>
        <v>0</v>
      </c>
      <c r="T281" s="76">
        <f t="shared" si="49"/>
        <v>0</v>
      </c>
    </row>
    <row r="282" spans="1:20" x14ac:dyDescent="0.2">
      <c r="A282" s="90"/>
      <c r="B282" s="225"/>
      <c r="C282" s="91"/>
      <c r="D282" s="218"/>
      <c r="E282" s="142"/>
      <c r="F282" s="143"/>
      <c r="G282" s="222"/>
      <c r="H282" s="70" t="str">
        <f t="shared" si="56"/>
        <v/>
      </c>
      <c r="I282" s="91"/>
      <c r="J282" s="69" t="str">
        <f t="shared" si="50"/>
        <v/>
      </c>
      <c r="K282" s="221" t="str">
        <f t="shared" si="51"/>
        <v/>
      </c>
      <c r="L282" s="158" t="str">
        <f t="shared" si="23"/>
        <v/>
      </c>
      <c r="M282" s="76" t="str">
        <f t="shared" si="46"/>
        <v/>
      </c>
      <c r="N282" s="76">
        <f t="shared" si="47"/>
        <v>0</v>
      </c>
      <c r="O282" s="75">
        <f t="shared" si="52"/>
        <v>0</v>
      </c>
      <c r="P282" s="75">
        <f t="shared" si="48"/>
        <v>0</v>
      </c>
      <c r="Q282" s="76">
        <f t="shared" si="53"/>
        <v>0</v>
      </c>
      <c r="R282" s="76">
        <f t="shared" si="54"/>
        <v>0</v>
      </c>
      <c r="S282" s="226">
        <f t="shared" si="55"/>
        <v>0</v>
      </c>
      <c r="T282" s="76">
        <f t="shared" si="49"/>
        <v>0</v>
      </c>
    </row>
    <row r="283" spans="1:20" x14ac:dyDescent="0.2">
      <c r="A283" s="90"/>
      <c r="B283" s="225"/>
      <c r="C283" s="91"/>
      <c r="D283" s="218"/>
      <c r="E283" s="142"/>
      <c r="F283" s="143"/>
      <c r="G283" s="222"/>
      <c r="H283" s="70" t="str">
        <f t="shared" si="56"/>
        <v/>
      </c>
      <c r="I283" s="91"/>
      <c r="J283" s="69" t="str">
        <f t="shared" si="50"/>
        <v/>
      </c>
      <c r="K283" s="221" t="str">
        <f t="shared" si="51"/>
        <v/>
      </c>
      <c r="L283" s="158" t="str">
        <f t="shared" si="23"/>
        <v/>
      </c>
      <c r="M283" s="76" t="str">
        <f t="shared" si="46"/>
        <v/>
      </c>
      <c r="N283" s="76">
        <f t="shared" si="47"/>
        <v>0</v>
      </c>
      <c r="O283" s="75">
        <f t="shared" si="52"/>
        <v>0</v>
      </c>
      <c r="P283" s="75">
        <f t="shared" si="48"/>
        <v>0</v>
      </c>
      <c r="Q283" s="76">
        <f t="shared" si="53"/>
        <v>0</v>
      </c>
      <c r="R283" s="76">
        <f t="shared" si="54"/>
        <v>0</v>
      </c>
      <c r="S283" s="226">
        <f t="shared" si="55"/>
        <v>0</v>
      </c>
      <c r="T283" s="76">
        <f t="shared" si="49"/>
        <v>0</v>
      </c>
    </row>
    <row r="284" spans="1:20" x14ac:dyDescent="0.2">
      <c r="A284" s="90"/>
      <c r="B284" s="225"/>
      <c r="C284" s="91"/>
      <c r="D284" s="218"/>
      <c r="E284" s="142"/>
      <c r="F284" s="143"/>
      <c r="G284" s="222"/>
      <c r="H284" s="70" t="str">
        <f t="shared" si="56"/>
        <v/>
      </c>
      <c r="I284" s="91"/>
      <c r="J284" s="69" t="str">
        <f t="shared" si="50"/>
        <v/>
      </c>
      <c r="K284" s="221" t="str">
        <f t="shared" si="51"/>
        <v/>
      </c>
      <c r="L284" s="158" t="str">
        <f t="shared" si="23"/>
        <v/>
      </c>
      <c r="M284" s="76" t="str">
        <f t="shared" si="46"/>
        <v/>
      </c>
      <c r="N284" s="76">
        <f t="shared" si="47"/>
        <v>0</v>
      </c>
      <c r="O284" s="75">
        <f t="shared" si="52"/>
        <v>0</v>
      </c>
      <c r="P284" s="75">
        <f t="shared" si="48"/>
        <v>0</v>
      </c>
      <c r="Q284" s="76">
        <f t="shared" si="53"/>
        <v>0</v>
      </c>
      <c r="R284" s="76">
        <f t="shared" si="54"/>
        <v>0</v>
      </c>
      <c r="S284" s="226">
        <f t="shared" si="55"/>
        <v>0</v>
      </c>
      <c r="T284" s="76">
        <f t="shared" si="49"/>
        <v>0</v>
      </c>
    </row>
    <row r="285" spans="1:20" x14ac:dyDescent="0.2">
      <c r="A285" s="90"/>
      <c r="B285" s="225"/>
      <c r="C285" s="91"/>
      <c r="D285" s="218"/>
      <c r="E285" s="142"/>
      <c r="F285" s="143"/>
      <c r="G285" s="222"/>
      <c r="H285" s="70" t="str">
        <f t="shared" si="56"/>
        <v/>
      </c>
      <c r="I285" s="91"/>
      <c r="J285" s="69" t="str">
        <f t="shared" si="50"/>
        <v/>
      </c>
      <c r="K285" s="221" t="str">
        <f t="shared" si="51"/>
        <v/>
      </c>
      <c r="L285" s="158" t="str">
        <f t="shared" si="23"/>
        <v/>
      </c>
      <c r="M285" s="76" t="str">
        <f t="shared" si="46"/>
        <v/>
      </c>
      <c r="N285" s="76">
        <f t="shared" si="47"/>
        <v>0</v>
      </c>
      <c r="O285" s="75">
        <f t="shared" si="52"/>
        <v>0</v>
      </c>
      <c r="P285" s="75">
        <f t="shared" si="48"/>
        <v>0</v>
      </c>
      <c r="Q285" s="76">
        <f t="shared" si="53"/>
        <v>0</v>
      </c>
      <c r="R285" s="76">
        <f t="shared" si="54"/>
        <v>0</v>
      </c>
      <c r="S285" s="226">
        <f t="shared" si="55"/>
        <v>0</v>
      </c>
      <c r="T285" s="76">
        <f t="shared" si="49"/>
        <v>0</v>
      </c>
    </row>
    <row r="286" spans="1:20" x14ac:dyDescent="0.2">
      <c r="A286" s="90"/>
      <c r="B286" s="225"/>
      <c r="C286" s="91"/>
      <c r="D286" s="218"/>
      <c r="E286" s="142"/>
      <c r="F286" s="143"/>
      <c r="G286" s="222"/>
      <c r="H286" s="70" t="str">
        <f t="shared" si="56"/>
        <v/>
      </c>
      <c r="I286" s="91"/>
      <c r="J286" s="69" t="str">
        <f t="shared" si="50"/>
        <v/>
      </c>
      <c r="K286" s="221" t="str">
        <f t="shared" si="51"/>
        <v/>
      </c>
      <c r="L286" s="158" t="str">
        <f t="shared" si="23"/>
        <v/>
      </c>
      <c r="M286" s="76" t="str">
        <f t="shared" si="46"/>
        <v/>
      </c>
      <c r="N286" s="76">
        <f t="shared" si="47"/>
        <v>0</v>
      </c>
      <c r="O286" s="75">
        <f t="shared" si="52"/>
        <v>0</v>
      </c>
      <c r="P286" s="75">
        <f t="shared" si="48"/>
        <v>0</v>
      </c>
      <c r="Q286" s="76">
        <f t="shared" si="53"/>
        <v>0</v>
      </c>
      <c r="R286" s="76">
        <f t="shared" si="54"/>
        <v>0</v>
      </c>
      <c r="S286" s="226">
        <f t="shared" si="55"/>
        <v>0</v>
      </c>
      <c r="T286" s="76">
        <f t="shared" si="49"/>
        <v>0</v>
      </c>
    </row>
    <row r="287" spans="1:20" x14ac:dyDescent="0.2">
      <c r="A287" s="90"/>
      <c r="B287" s="225"/>
      <c r="C287" s="91"/>
      <c r="D287" s="218"/>
      <c r="E287" s="142"/>
      <c r="F287" s="143"/>
      <c r="G287" s="222"/>
      <c r="H287" s="70" t="str">
        <f t="shared" si="56"/>
        <v/>
      </c>
      <c r="I287" s="91"/>
      <c r="J287" s="69" t="str">
        <f t="shared" si="50"/>
        <v/>
      </c>
      <c r="K287" s="221" t="str">
        <f t="shared" si="51"/>
        <v/>
      </c>
      <c r="L287" s="158" t="str">
        <f t="shared" si="23"/>
        <v/>
      </c>
      <c r="M287" s="76" t="str">
        <f t="shared" si="46"/>
        <v/>
      </c>
      <c r="N287" s="76">
        <f t="shared" si="47"/>
        <v>0</v>
      </c>
      <c r="O287" s="75">
        <f t="shared" si="52"/>
        <v>0</v>
      </c>
      <c r="P287" s="75">
        <f t="shared" si="48"/>
        <v>0</v>
      </c>
      <c r="Q287" s="76">
        <f t="shared" si="53"/>
        <v>0</v>
      </c>
      <c r="R287" s="76">
        <f t="shared" si="54"/>
        <v>0</v>
      </c>
      <c r="S287" s="226">
        <f t="shared" si="55"/>
        <v>0</v>
      </c>
      <c r="T287" s="76">
        <f t="shared" si="49"/>
        <v>0</v>
      </c>
    </row>
    <row r="288" spans="1:20" x14ac:dyDescent="0.2">
      <c r="A288" s="90"/>
      <c r="B288" s="225"/>
      <c r="C288" s="91"/>
      <c r="D288" s="218"/>
      <c r="E288" s="142"/>
      <c r="F288" s="143"/>
      <c r="G288" s="222"/>
      <c r="H288" s="70" t="str">
        <f t="shared" si="56"/>
        <v/>
      </c>
      <c r="I288" s="91"/>
      <c r="J288" s="69" t="str">
        <f t="shared" si="50"/>
        <v/>
      </c>
      <c r="K288" s="221" t="str">
        <f t="shared" si="51"/>
        <v/>
      </c>
      <c r="L288" s="158" t="str">
        <f t="shared" si="23"/>
        <v/>
      </c>
      <c r="M288" s="76" t="str">
        <f t="shared" si="46"/>
        <v/>
      </c>
      <c r="N288" s="76">
        <f t="shared" si="47"/>
        <v>0</v>
      </c>
      <c r="O288" s="75">
        <f t="shared" si="52"/>
        <v>0</v>
      </c>
      <c r="P288" s="75">
        <f t="shared" si="48"/>
        <v>0</v>
      </c>
      <c r="Q288" s="76">
        <f t="shared" si="53"/>
        <v>0</v>
      </c>
      <c r="R288" s="76">
        <f t="shared" si="54"/>
        <v>0</v>
      </c>
      <c r="S288" s="226">
        <f t="shared" si="55"/>
        <v>0</v>
      </c>
      <c r="T288" s="76">
        <f t="shared" si="49"/>
        <v>0</v>
      </c>
    </row>
    <row r="289" spans="1:20" x14ac:dyDescent="0.2">
      <c r="A289" s="90"/>
      <c r="B289" s="225"/>
      <c r="C289" s="91"/>
      <c r="D289" s="218"/>
      <c r="E289" s="142"/>
      <c r="F289" s="143"/>
      <c r="G289" s="222"/>
      <c r="H289" s="70" t="str">
        <f t="shared" si="56"/>
        <v/>
      </c>
      <c r="I289" s="91"/>
      <c r="J289" s="69" t="str">
        <f t="shared" si="50"/>
        <v/>
      </c>
      <c r="K289" s="221" t="str">
        <f t="shared" si="51"/>
        <v/>
      </c>
      <c r="L289" s="158" t="str">
        <f t="shared" si="23"/>
        <v/>
      </c>
      <c r="M289" s="76" t="str">
        <f t="shared" si="46"/>
        <v/>
      </c>
      <c r="N289" s="76">
        <f t="shared" si="47"/>
        <v>0</v>
      </c>
      <c r="O289" s="75">
        <f t="shared" si="52"/>
        <v>0</v>
      </c>
      <c r="P289" s="75">
        <f t="shared" si="48"/>
        <v>0</v>
      </c>
      <c r="Q289" s="76">
        <f t="shared" si="53"/>
        <v>0</v>
      </c>
      <c r="R289" s="76">
        <f t="shared" si="54"/>
        <v>0</v>
      </c>
      <c r="S289" s="226">
        <f t="shared" si="55"/>
        <v>0</v>
      </c>
      <c r="T289" s="76">
        <f t="shared" si="49"/>
        <v>0</v>
      </c>
    </row>
    <row r="290" spans="1:20" x14ac:dyDescent="0.2">
      <c r="A290" s="90"/>
      <c r="B290" s="225"/>
      <c r="C290" s="91"/>
      <c r="D290" s="218"/>
      <c r="E290" s="142"/>
      <c r="F290" s="143"/>
      <c r="G290" s="222"/>
      <c r="H290" s="70" t="str">
        <f t="shared" si="56"/>
        <v/>
      </c>
      <c r="I290" s="91"/>
      <c r="J290" s="69" t="str">
        <f t="shared" si="50"/>
        <v/>
      </c>
      <c r="K290" s="221" t="str">
        <f t="shared" si="51"/>
        <v/>
      </c>
      <c r="L290" s="158" t="str">
        <f t="shared" si="23"/>
        <v/>
      </c>
      <c r="M290" s="76" t="str">
        <f t="shared" si="46"/>
        <v/>
      </c>
      <c r="N290" s="76">
        <f t="shared" si="47"/>
        <v>0</v>
      </c>
      <c r="O290" s="75">
        <f t="shared" si="52"/>
        <v>0</v>
      </c>
      <c r="P290" s="75">
        <f t="shared" si="48"/>
        <v>0</v>
      </c>
      <c r="Q290" s="76">
        <f t="shared" si="53"/>
        <v>0</v>
      </c>
      <c r="R290" s="76">
        <f t="shared" si="54"/>
        <v>0</v>
      </c>
      <c r="S290" s="226">
        <f t="shared" si="55"/>
        <v>0</v>
      </c>
      <c r="T290" s="76">
        <f t="shared" si="49"/>
        <v>0</v>
      </c>
    </row>
    <row r="291" spans="1:20" x14ac:dyDescent="0.2">
      <c r="A291" s="90"/>
      <c r="B291" s="225"/>
      <c r="C291" s="91"/>
      <c r="D291" s="218"/>
      <c r="E291" s="142"/>
      <c r="F291" s="143"/>
      <c r="G291" s="222"/>
      <c r="H291" s="70" t="str">
        <f t="shared" si="56"/>
        <v/>
      </c>
      <c r="I291" s="91"/>
      <c r="J291" s="69" t="str">
        <f t="shared" si="50"/>
        <v/>
      </c>
      <c r="K291" s="221" t="str">
        <f t="shared" si="51"/>
        <v/>
      </c>
      <c r="L291" s="158" t="str">
        <f t="shared" si="23"/>
        <v/>
      </c>
      <c r="M291" s="76" t="str">
        <f t="shared" si="46"/>
        <v/>
      </c>
      <c r="N291" s="76">
        <f t="shared" si="47"/>
        <v>0</v>
      </c>
      <c r="O291" s="75">
        <f t="shared" si="52"/>
        <v>0</v>
      </c>
      <c r="P291" s="75">
        <f t="shared" si="48"/>
        <v>0</v>
      </c>
      <c r="Q291" s="76">
        <f t="shared" si="53"/>
        <v>0</v>
      </c>
      <c r="R291" s="76">
        <f t="shared" si="54"/>
        <v>0</v>
      </c>
      <c r="S291" s="226">
        <f t="shared" si="55"/>
        <v>0</v>
      </c>
      <c r="T291" s="76">
        <f t="shared" si="49"/>
        <v>0</v>
      </c>
    </row>
    <row r="292" spans="1:20" x14ac:dyDescent="0.2">
      <c r="A292" s="90"/>
      <c r="B292" s="225"/>
      <c r="C292" s="91"/>
      <c r="D292" s="218"/>
      <c r="E292" s="142"/>
      <c r="F292" s="143"/>
      <c r="G292" s="222"/>
      <c r="H292" s="70" t="str">
        <f t="shared" si="56"/>
        <v/>
      </c>
      <c r="I292" s="91"/>
      <c r="J292" s="69" t="str">
        <f t="shared" si="50"/>
        <v/>
      </c>
      <c r="K292" s="221" t="str">
        <f t="shared" si="51"/>
        <v/>
      </c>
      <c r="L292" s="158" t="str">
        <f t="shared" si="23"/>
        <v/>
      </c>
      <c r="M292" s="76" t="str">
        <f t="shared" si="46"/>
        <v/>
      </c>
      <c r="N292" s="76">
        <f t="shared" si="47"/>
        <v>0</v>
      </c>
      <c r="O292" s="75">
        <f t="shared" si="52"/>
        <v>0</v>
      </c>
      <c r="P292" s="75">
        <f t="shared" si="48"/>
        <v>0</v>
      </c>
      <c r="Q292" s="76">
        <f t="shared" si="53"/>
        <v>0</v>
      </c>
      <c r="R292" s="76">
        <f t="shared" si="54"/>
        <v>0</v>
      </c>
      <c r="S292" s="226">
        <f t="shared" si="55"/>
        <v>0</v>
      </c>
      <c r="T292" s="76">
        <f t="shared" si="49"/>
        <v>0</v>
      </c>
    </row>
    <row r="293" spans="1:20" x14ac:dyDescent="0.2">
      <c r="A293" s="90"/>
      <c r="B293" s="225"/>
      <c r="C293" s="91"/>
      <c r="D293" s="218"/>
      <c r="E293" s="142"/>
      <c r="F293" s="143"/>
      <c r="G293" s="222"/>
      <c r="H293" s="70" t="str">
        <f t="shared" si="56"/>
        <v/>
      </c>
      <c r="I293" s="91"/>
      <c r="J293" s="69" t="str">
        <f t="shared" si="50"/>
        <v/>
      </c>
      <c r="K293" s="221" t="str">
        <f t="shared" si="51"/>
        <v/>
      </c>
      <c r="L293" s="158" t="str">
        <f t="shared" si="23"/>
        <v/>
      </c>
      <c r="M293" s="76" t="str">
        <f t="shared" si="46"/>
        <v/>
      </c>
      <c r="N293" s="76">
        <f t="shared" si="47"/>
        <v>0</v>
      </c>
      <c r="O293" s="75">
        <f t="shared" si="52"/>
        <v>0</v>
      </c>
      <c r="P293" s="75">
        <f t="shared" si="48"/>
        <v>0</v>
      </c>
      <c r="Q293" s="76">
        <f t="shared" si="53"/>
        <v>0</v>
      </c>
      <c r="R293" s="76">
        <f t="shared" si="54"/>
        <v>0</v>
      </c>
      <c r="S293" s="226">
        <f t="shared" si="55"/>
        <v>0</v>
      </c>
      <c r="T293" s="76">
        <f t="shared" si="49"/>
        <v>0</v>
      </c>
    </row>
    <row r="294" spans="1:20" x14ac:dyDescent="0.2">
      <c r="A294" s="90"/>
      <c r="B294" s="225"/>
      <c r="C294" s="91"/>
      <c r="D294" s="218"/>
      <c r="E294" s="142"/>
      <c r="F294" s="143"/>
      <c r="G294" s="222"/>
      <c r="H294" s="70" t="str">
        <f t="shared" si="56"/>
        <v/>
      </c>
      <c r="I294" s="91"/>
      <c r="J294" s="69" t="str">
        <f t="shared" si="50"/>
        <v/>
      </c>
      <c r="K294" s="221" t="str">
        <f t="shared" si="51"/>
        <v/>
      </c>
      <c r="L294" s="158" t="str">
        <f t="shared" si="23"/>
        <v/>
      </c>
      <c r="M294" s="76" t="str">
        <f t="shared" si="46"/>
        <v/>
      </c>
      <c r="N294" s="76">
        <f t="shared" si="47"/>
        <v>0</v>
      </c>
      <c r="O294" s="75">
        <f t="shared" si="52"/>
        <v>0</v>
      </c>
      <c r="P294" s="75">
        <f t="shared" si="48"/>
        <v>0</v>
      </c>
      <c r="Q294" s="76">
        <f t="shared" si="53"/>
        <v>0</v>
      </c>
      <c r="R294" s="76">
        <f t="shared" si="54"/>
        <v>0</v>
      </c>
      <c r="S294" s="226">
        <f t="shared" si="55"/>
        <v>0</v>
      </c>
      <c r="T294" s="76">
        <f t="shared" si="49"/>
        <v>0</v>
      </c>
    </row>
    <row r="295" spans="1:20" x14ac:dyDescent="0.2">
      <c r="A295" s="90"/>
      <c r="B295" s="225"/>
      <c r="C295" s="91"/>
      <c r="D295" s="218"/>
      <c r="E295" s="142"/>
      <c r="F295" s="143"/>
      <c r="G295" s="222"/>
      <c r="H295" s="70" t="str">
        <f t="shared" si="56"/>
        <v/>
      </c>
      <c r="I295" s="91"/>
      <c r="J295" s="69" t="str">
        <f t="shared" si="50"/>
        <v/>
      </c>
      <c r="K295" s="221" t="str">
        <f t="shared" si="51"/>
        <v/>
      </c>
      <c r="L295" s="158" t="str">
        <f t="shared" si="23"/>
        <v/>
      </c>
      <c r="M295" s="76" t="str">
        <f t="shared" si="46"/>
        <v/>
      </c>
      <c r="N295" s="76">
        <f t="shared" si="47"/>
        <v>0</v>
      </c>
      <c r="O295" s="75">
        <f t="shared" si="52"/>
        <v>0</v>
      </c>
      <c r="P295" s="75">
        <f t="shared" si="48"/>
        <v>0</v>
      </c>
      <c r="Q295" s="76">
        <f t="shared" si="53"/>
        <v>0</v>
      </c>
      <c r="R295" s="76">
        <f t="shared" si="54"/>
        <v>0</v>
      </c>
      <c r="S295" s="226">
        <f t="shared" si="55"/>
        <v>0</v>
      </c>
      <c r="T295" s="76">
        <f t="shared" si="49"/>
        <v>0</v>
      </c>
    </row>
    <row r="296" spans="1:20" x14ac:dyDescent="0.2">
      <c r="A296" s="90"/>
      <c r="B296" s="225"/>
      <c r="C296" s="91"/>
      <c r="D296" s="218"/>
      <c r="E296" s="142"/>
      <c r="F296" s="143"/>
      <c r="G296" s="222"/>
      <c r="H296" s="70" t="str">
        <f t="shared" si="56"/>
        <v/>
      </c>
      <c r="I296" s="91"/>
      <c r="J296" s="69" t="str">
        <f t="shared" si="50"/>
        <v/>
      </c>
      <c r="K296" s="221" t="str">
        <f t="shared" si="51"/>
        <v/>
      </c>
      <c r="L296" s="158" t="str">
        <f t="shared" si="23"/>
        <v/>
      </c>
      <c r="M296" s="76" t="str">
        <f t="shared" si="46"/>
        <v/>
      </c>
      <c r="N296" s="76">
        <f t="shared" si="47"/>
        <v>0</v>
      </c>
      <c r="O296" s="75">
        <f t="shared" si="52"/>
        <v>0</v>
      </c>
      <c r="P296" s="75">
        <f t="shared" si="48"/>
        <v>0</v>
      </c>
      <c r="Q296" s="76">
        <f t="shared" si="53"/>
        <v>0</v>
      </c>
      <c r="R296" s="76">
        <f t="shared" si="54"/>
        <v>0</v>
      </c>
      <c r="S296" s="226">
        <f t="shared" si="55"/>
        <v>0</v>
      </c>
      <c r="T296" s="76">
        <f t="shared" si="49"/>
        <v>0</v>
      </c>
    </row>
    <row r="297" spans="1:20" x14ac:dyDescent="0.2">
      <c r="A297" s="90"/>
      <c r="B297" s="225"/>
      <c r="C297" s="91"/>
      <c r="D297" s="218"/>
      <c r="E297" s="142"/>
      <c r="F297" s="143"/>
      <c r="G297" s="222"/>
      <c r="H297" s="70" t="str">
        <f t="shared" si="56"/>
        <v/>
      </c>
      <c r="I297" s="91"/>
      <c r="J297" s="69" t="str">
        <f t="shared" si="50"/>
        <v/>
      </c>
      <c r="K297" s="221" t="str">
        <f t="shared" si="51"/>
        <v/>
      </c>
      <c r="L297" s="158" t="str">
        <f t="shared" si="23"/>
        <v/>
      </c>
      <c r="M297" s="76" t="str">
        <f t="shared" si="46"/>
        <v/>
      </c>
      <c r="N297" s="76">
        <f t="shared" si="47"/>
        <v>0</v>
      </c>
      <c r="O297" s="75">
        <f t="shared" si="52"/>
        <v>0</v>
      </c>
      <c r="P297" s="75">
        <f t="shared" si="48"/>
        <v>0</v>
      </c>
      <c r="Q297" s="76">
        <f t="shared" si="53"/>
        <v>0</v>
      </c>
      <c r="R297" s="76">
        <f t="shared" si="54"/>
        <v>0</v>
      </c>
      <c r="S297" s="226">
        <f t="shared" si="55"/>
        <v>0</v>
      </c>
      <c r="T297" s="76">
        <f t="shared" si="49"/>
        <v>0</v>
      </c>
    </row>
    <row r="298" spans="1:20" x14ac:dyDescent="0.2">
      <c r="A298" s="90"/>
      <c r="B298" s="225"/>
      <c r="C298" s="91"/>
      <c r="D298" s="218"/>
      <c r="E298" s="142"/>
      <c r="F298" s="143"/>
      <c r="G298" s="222"/>
      <c r="H298" s="70" t="str">
        <f t="shared" si="56"/>
        <v/>
      </c>
      <c r="I298" s="91"/>
      <c r="J298" s="69" t="str">
        <f t="shared" si="50"/>
        <v/>
      </c>
      <c r="K298" s="221" t="str">
        <f t="shared" si="51"/>
        <v/>
      </c>
      <c r="L298" s="158" t="str">
        <f t="shared" si="23"/>
        <v/>
      </c>
      <c r="M298" s="76" t="str">
        <f t="shared" si="46"/>
        <v/>
      </c>
      <c r="N298" s="76">
        <f t="shared" si="47"/>
        <v>0</v>
      </c>
      <c r="O298" s="75">
        <f t="shared" si="52"/>
        <v>0</v>
      </c>
      <c r="P298" s="75">
        <f t="shared" si="48"/>
        <v>0</v>
      </c>
      <c r="Q298" s="76">
        <f t="shared" si="53"/>
        <v>0</v>
      </c>
      <c r="R298" s="76">
        <f t="shared" si="54"/>
        <v>0</v>
      </c>
      <c r="S298" s="226">
        <f t="shared" si="55"/>
        <v>0</v>
      </c>
      <c r="T298" s="76">
        <f t="shared" si="49"/>
        <v>0</v>
      </c>
    </row>
    <row r="299" spans="1:20" x14ac:dyDescent="0.2">
      <c r="A299" s="90"/>
      <c r="B299" s="225"/>
      <c r="C299" s="91"/>
      <c r="D299" s="218"/>
      <c r="E299" s="142"/>
      <c r="F299" s="143"/>
      <c r="G299" s="222"/>
      <c r="H299" s="70" t="str">
        <f t="shared" si="56"/>
        <v/>
      </c>
      <c r="I299" s="91"/>
      <c r="J299" s="69" t="str">
        <f t="shared" si="50"/>
        <v/>
      </c>
      <c r="K299" s="221" t="str">
        <f t="shared" si="51"/>
        <v/>
      </c>
      <c r="L299" s="158" t="str">
        <f t="shared" si="23"/>
        <v/>
      </c>
      <c r="M299" s="76" t="str">
        <f t="shared" si="46"/>
        <v/>
      </c>
      <c r="N299" s="76">
        <f t="shared" si="47"/>
        <v>0</v>
      </c>
      <c r="O299" s="75">
        <f t="shared" si="52"/>
        <v>0</v>
      </c>
      <c r="P299" s="75">
        <f t="shared" si="48"/>
        <v>0</v>
      </c>
      <c r="Q299" s="76">
        <f t="shared" si="53"/>
        <v>0</v>
      </c>
      <c r="R299" s="76">
        <f t="shared" si="54"/>
        <v>0</v>
      </c>
      <c r="S299" s="226">
        <f t="shared" si="55"/>
        <v>0</v>
      </c>
      <c r="T299" s="76">
        <f t="shared" si="49"/>
        <v>0</v>
      </c>
    </row>
    <row r="300" spans="1:20" x14ac:dyDescent="0.2">
      <c r="A300" s="90"/>
      <c r="B300" s="225"/>
      <c r="C300" s="91"/>
      <c r="D300" s="218"/>
      <c r="E300" s="142"/>
      <c r="F300" s="143"/>
      <c r="G300" s="222"/>
      <c r="H300" s="70" t="str">
        <f t="shared" si="56"/>
        <v/>
      </c>
      <c r="I300" s="91"/>
      <c r="J300" s="69" t="str">
        <f t="shared" si="50"/>
        <v/>
      </c>
      <c r="K300" s="221" t="str">
        <f t="shared" si="51"/>
        <v/>
      </c>
      <c r="L300" s="158" t="str">
        <f t="shared" si="23"/>
        <v/>
      </c>
      <c r="M300" s="76" t="str">
        <f t="shared" si="46"/>
        <v/>
      </c>
      <c r="N300" s="76">
        <f t="shared" si="47"/>
        <v>0</v>
      </c>
      <c r="O300" s="75">
        <f t="shared" si="52"/>
        <v>0</v>
      </c>
      <c r="P300" s="75">
        <f t="shared" si="48"/>
        <v>0</v>
      </c>
      <c r="Q300" s="76">
        <f t="shared" si="53"/>
        <v>0</v>
      </c>
      <c r="R300" s="76">
        <f t="shared" si="54"/>
        <v>0</v>
      </c>
      <c r="S300" s="226">
        <f t="shared" si="55"/>
        <v>0</v>
      </c>
      <c r="T300" s="76">
        <f t="shared" si="49"/>
        <v>0</v>
      </c>
    </row>
    <row r="301" spans="1:20" x14ac:dyDescent="0.2">
      <c r="A301" s="90"/>
      <c r="B301" s="225"/>
      <c r="C301" s="91"/>
      <c r="D301" s="218"/>
      <c r="E301" s="142"/>
      <c r="F301" s="143"/>
      <c r="G301" s="222"/>
      <c r="H301" s="70" t="str">
        <f t="shared" si="56"/>
        <v/>
      </c>
      <c r="I301" s="91"/>
      <c r="J301" s="69" t="str">
        <f t="shared" si="50"/>
        <v/>
      </c>
      <c r="K301" s="221" t="str">
        <f t="shared" si="51"/>
        <v/>
      </c>
      <c r="L301" s="158" t="str">
        <f t="shared" si="23"/>
        <v/>
      </c>
      <c r="M301" s="76" t="str">
        <f t="shared" si="46"/>
        <v/>
      </c>
      <c r="N301" s="76">
        <f t="shared" si="47"/>
        <v>0</v>
      </c>
      <c r="O301" s="75">
        <f t="shared" si="52"/>
        <v>0</v>
      </c>
      <c r="P301" s="75">
        <f t="shared" si="48"/>
        <v>0</v>
      </c>
      <c r="Q301" s="76">
        <f t="shared" si="53"/>
        <v>0</v>
      </c>
      <c r="R301" s="76">
        <f t="shared" si="54"/>
        <v>0</v>
      </c>
      <c r="S301" s="226">
        <f t="shared" si="55"/>
        <v>0</v>
      </c>
      <c r="T301" s="76">
        <f t="shared" si="49"/>
        <v>0</v>
      </c>
    </row>
    <row r="302" spans="1:20" x14ac:dyDescent="0.2">
      <c r="A302" s="90"/>
      <c r="B302" s="225"/>
      <c r="C302" s="91"/>
      <c r="D302" s="218"/>
      <c r="E302" s="142"/>
      <c r="F302" s="143"/>
      <c r="G302" s="222"/>
      <c r="H302" s="70" t="str">
        <f t="shared" si="56"/>
        <v/>
      </c>
      <c r="I302" s="91"/>
      <c r="J302" s="69" t="str">
        <f t="shared" si="50"/>
        <v/>
      </c>
      <c r="K302" s="221" t="str">
        <f t="shared" si="51"/>
        <v/>
      </c>
      <c r="L302" s="158" t="str">
        <f t="shared" si="23"/>
        <v/>
      </c>
      <c r="M302" s="76" t="str">
        <f t="shared" si="46"/>
        <v/>
      </c>
      <c r="N302" s="76">
        <f t="shared" si="47"/>
        <v>0</v>
      </c>
      <c r="O302" s="75">
        <f t="shared" si="52"/>
        <v>0</v>
      </c>
      <c r="P302" s="75">
        <f t="shared" si="48"/>
        <v>0</v>
      </c>
      <c r="Q302" s="76">
        <f t="shared" si="53"/>
        <v>0</v>
      </c>
      <c r="R302" s="76">
        <f t="shared" si="54"/>
        <v>0</v>
      </c>
      <c r="S302" s="226">
        <f t="shared" si="55"/>
        <v>0</v>
      </c>
      <c r="T302" s="76">
        <f t="shared" si="49"/>
        <v>0</v>
      </c>
    </row>
    <row r="303" spans="1:20" x14ac:dyDescent="0.2">
      <c r="A303" s="90"/>
      <c r="B303" s="225"/>
      <c r="C303" s="91"/>
      <c r="D303" s="218"/>
      <c r="E303" s="142"/>
      <c r="F303" s="143"/>
      <c r="G303" s="222"/>
      <c r="H303" s="70" t="str">
        <f t="shared" si="56"/>
        <v/>
      </c>
      <c r="I303" s="91"/>
      <c r="J303" s="69" t="str">
        <f t="shared" si="50"/>
        <v/>
      </c>
      <c r="K303" s="221" t="str">
        <f t="shared" si="51"/>
        <v/>
      </c>
      <c r="L303" s="158" t="str">
        <f t="shared" si="23"/>
        <v/>
      </c>
      <c r="M303" s="76" t="str">
        <f t="shared" si="46"/>
        <v/>
      </c>
      <c r="N303" s="76">
        <f t="shared" si="47"/>
        <v>0</v>
      </c>
      <c r="O303" s="75">
        <f t="shared" si="52"/>
        <v>0</v>
      </c>
      <c r="P303" s="75">
        <f t="shared" si="48"/>
        <v>0</v>
      </c>
      <c r="Q303" s="76">
        <f t="shared" si="53"/>
        <v>0</v>
      </c>
      <c r="R303" s="76">
        <f t="shared" si="54"/>
        <v>0</v>
      </c>
      <c r="S303" s="226">
        <f t="shared" si="55"/>
        <v>0</v>
      </c>
      <c r="T303" s="76">
        <f t="shared" si="49"/>
        <v>0</v>
      </c>
    </row>
    <row r="304" spans="1:20" x14ac:dyDescent="0.2">
      <c r="A304" s="90"/>
      <c r="B304" s="225"/>
      <c r="C304" s="91"/>
      <c r="D304" s="218"/>
      <c r="E304" s="142"/>
      <c r="F304" s="143"/>
      <c r="G304" s="222"/>
      <c r="H304" s="70" t="str">
        <f t="shared" si="56"/>
        <v/>
      </c>
      <c r="I304" s="91"/>
      <c r="J304" s="69" t="str">
        <f t="shared" si="50"/>
        <v/>
      </c>
      <c r="K304" s="221" t="str">
        <f t="shared" si="51"/>
        <v/>
      </c>
      <c r="L304" s="158" t="str">
        <f t="shared" si="23"/>
        <v/>
      </c>
      <c r="M304" s="76" t="str">
        <f t="shared" si="46"/>
        <v/>
      </c>
      <c r="N304" s="76">
        <f t="shared" si="47"/>
        <v>0</v>
      </c>
      <c r="O304" s="75">
        <f t="shared" si="52"/>
        <v>0</v>
      </c>
      <c r="P304" s="75">
        <f t="shared" si="48"/>
        <v>0</v>
      </c>
      <c r="Q304" s="76">
        <f t="shared" si="53"/>
        <v>0</v>
      </c>
      <c r="R304" s="76">
        <f t="shared" si="54"/>
        <v>0</v>
      </c>
      <c r="S304" s="226">
        <f t="shared" si="55"/>
        <v>0</v>
      </c>
      <c r="T304" s="76">
        <f t="shared" si="49"/>
        <v>0</v>
      </c>
    </row>
    <row r="305" spans="1:20" x14ac:dyDescent="0.2">
      <c r="A305" s="90"/>
      <c r="B305" s="225"/>
      <c r="C305" s="91"/>
      <c r="D305" s="218"/>
      <c r="E305" s="142"/>
      <c r="F305" s="143"/>
      <c r="G305" s="222"/>
      <c r="H305" s="70" t="str">
        <f t="shared" si="56"/>
        <v/>
      </c>
      <c r="I305" s="91"/>
      <c r="J305" s="69" t="str">
        <f t="shared" si="50"/>
        <v/>
      </c>
      <c r="K305" s="221" t="str">
        <f t="shared" si="51"/>
        <v/>
      </c>
      <c r="L305" s="158" t="str">
        <f t="shared" si="23"/>
        <v/>
      </c>
      <c r="M305" s="76" t="str">
        <f t="shared" si="46"/>
        <v/>
      </c>
      <c r="N305" s="76">
        <f t="shared" si="47"/>
        <v>0</v>
      </c>
      <c r="O305" s="75">
        <f t="shared" si="52"/>
        <v>0</v>
      </c>
      <c r="P305" s="75">
        <f t="shared" si="48"/>
        <v>0</v>
      </c>
      <c r="Q305" s="76">
        <f t="shared" si="53"/>
        <v>0</v>
      </c>
      <c r="R305" s="76">
        <f t="shared" si="54"/>
        <v>0</v>
      </c>
      <c r="S305" s="226">
        <f t="shared" si="55"/>
        <v>0</v>
      </c>
      <c r="T305" s="76">
        <f t="shared" si="49"/>
        <v>0</v>
      </c>
    </row>
    <row r="306" spans="1:20" x14ac:dyDescent="0.2">
      <c r="A306" s="90"/>
      <c r="B306" s="225"/>
      <c r="C306" s="91"/>
      <c r="D306" s="218"/>
      <c r="E306" s="142"/>
      <c r="F306" s="143"/>
      <c r="G306" s="222"/>
      <c r="H306" s="70" t="str">
        <f t="shared" si="56"/>
        <v/>
      </c>
      <c r="I306" s="91"/>
      <c r="J306" s="69" t="str">
        <f t="shared" si="50"/>
        <v/>
      </c>
      <c r="K306" s="221" t="str">
        <f t="shared" si="51"/>
        <v/>
      </c>
      <c r="L306" s="158" t="str">
        <f t="shared" si="23"/>
        <v/>
      </c>
      <c r="M306" s="76" t="str">
        <f t="shared" si="46"/>
        <v/>
      </c>
      <c r="N306" s="76">
        <f t="shared" si="47"/>
        <v>0</v>
      </c>
      <c r="O306" s="75">
        <f t="shared" si="52"/>
        <v>0</v>
      </c>
      <c r="P306" s="75">
        <f t="shared" si="48"/>
        <v>0</v>
      </c>
      <c r="Q306" s="76">
        <f t="shared" si="53"/>
        <v>0</v>
      </c>
      <c r="R306" s="76">
        <f t="shared" si="54"/>
        <v>0</v>
      </c>
      <c r="S306" s="226">
        <f t="shared" si="55"/>
        <v>0</v>
      </c>
      <c r="T306" s="76">
        <f t="shared" si="49"/>
        <v>0</v>
      </c>
    </row>
    <row r="307" spans="1:20" x14ac:dyDescent="0.2">
      <c r="A307" s="90"/>
      <c r="B307" s="225"/>
      <c r="C307" s="91"/>
      <c r="D307" s="218"/>
      <c r="E307" s="142"/>
      <c r="F307" s="143"/>
      <c r="G307" s="222"/>
      <c r="H307" s="70" t="str">
        <f t="shared" si="56"/>
        <v/>
      </c>
      <c r="I307" s="91"/>
      <c r="J307" s="69" t="str">
        <f t="shared" si="50"/>
        <v/>
      </c>
      <c r="K307" s="221" t="str">
        <f t="shared" si="51"/>
        <v/>
      </c>
      <c r="L307" s="158" t="str">
        <f t="shared" si="23"/>
        <v/>
      </c>
      <c r="M307" s="76" t="str">
        <f t="shared" si="46"/>
        <v/>
      </c>
      <c r="N307" s="76">
        <f t="shared" si="47"/>
        <v>0</v>
      </c>
      <c r="O307" s="75">
        <f t="shared" si="52"/>
        <v>0</v>
      </c>
      <c r="P307" s="75">
        <f t="shared" si="48"/>
        <v>0</v>
      </c>
      <c r="Q307" s="76">
        <f t="shared" si="53"/>
        <v>0</v>
      </c>
      <c r="R307" s="76">
        <f t="shared" si="54"/>
        <v>0</v>
      </c>
      <c r="S307" s="226">
        <f t="shared" si="55"/>
        <v>0</v>
      </c>
      <c r="T307" s="76">
        <f t="shared" si="49"/>
        <v>0</v>
      </c>
    </row>
    <row r="308" spans="1:20" x14ac:dyDescent="0.2">
      <c r="A308" s="90"/>
      <c r="B308" s="225"/>
      <c r="C308" s="91"/>
      <c r="D308" s="218"/>
      <c r="E308" s="142"/>
      <c r="F308" s="143"/>
      <c r="G308" s="222"/>
      <c r="H308" s="70" t="str">
        <f t="shared" si="56"/>
        <v/>
      </c>
      <c r="I308" s="91"/>
      <c r="J308" s="69" t="str">
        <f t="shared" si="50"/>
        <v/>
      </c>
      <c r="K308" s="221" t="str">
        <f t="shared" si="51"/>
        <v/>
      </c>
      <c r="L308" s="158" t="str">
        <f t="shared" si="23"/>
        <v/>
      </c>
      <c r="M308" s="76" t="str">
        <f t="shared" si="46"/>
        <v/>
      </c>
      <c r="N308" s="76">
        <f t="shared" si="47"/>
        <v>0</v>
      </c>
      <c r="O308" s="75">
        <f t="shared" si="52"/>
        <v>0</v>
      </c>
      <c r="P308" s="75">
        <f t="shared" si="48"/>
        <v>0</v>
      </c>
      <c r="Q308" s="76">
        <f t="shared" si="53"/>
        <v>0</v>
      </c>
      <c r="R308" s="76">
        <f t="shared" si="54"/>
        <v>0</v>
      </c>
      <c r="S308" s="226">
        <f t="shared" si="55"/>
        <v>0</v>
      </c>
      <c r="T308" s="76">
        <f t="shared" si="49"/>
        <v>0</v>
      </c>
    </row>
    <row r="309" spans="1:20" x14ac:dyDescent="0.2">
      <c r="A309" s="90"/>
      <c r="B309" s="225"/>
      <c r="C309" s="91"/>
      <c r="D309" s="218"/>
      <c r="E309" s="142"/>
      <c r="F309" s="143"/>
      <c r="G309" s="222"/>
      <c r="H309" s="70" t="str">
        <f t="shared" si="56"/>
        <v/>
      </c>
      <c r="I309" s="91"/>
      <c r="J309" s="69" t="str">
        <f t="shared" si="50"/>
        <v/>
      </c>
      <c r="K309" s="221" t="str">
        <f t="shared" si="51"/>
        <v/>
      </c>
      <c r="L309" s="158" t="str">
        <f t="shared" si="23"/>
        <v/>
      </c>
      <c r="M309" s="76" t="str">
        <f t="shared" si="46"/>
        <v/>
      </c>
      <c r="N309" s="76">
        <f t="shared" si="47"/>
        <v>0</v>
      </c>
      <c r="O309" s="75">
        <f t="shared" si="52"/>
        <v>0</v>
      </c>
      <c r="P309" s="75">
        <f t="shared" si="48"/>
        <v>0</v>
      </c>
      <c r="Q309" s="76">
        <f t="shared" si="53"/>
        <v>0</v>
      </c>
      <c r="R309" s="76">
        <f t="shared" si="54"/>
        <v>0</v>
      </c>
      <c r="S309" s="226">
        <f t="shared" si="55"/>
        <v>0</v>
      </c>
      <c r="T309" s="76">
        <f t="shared" si="49"/>
        <v>0</v>
      </c>
    </row>
    <row r="310" spans="1:20" x14ac:dyDescent="0.2">
      <c r="A310" s="90"/>
      <c r="B310" s="225"/>
      <c r="C310" s="91"/>
      <c r="D310" s="218"/>
      <c r="E310" s="142"/>
      <c r="F310" s="143"/>
      <c r="G310" s="222"/>
      <c r="H310" s="70" t="str">
        <f t="shared" si="56"/>
        <v/>
      </c>
      <c r="I310" s="91"/>
      <c r="J310" s="69" t="str">
        <f t="shared" si="50"/>
        <v/>
      </c>
      <c r="K310" s="221" t="str">
        <f t="shared" si="51"/>
        <v/>
      </c>
      <c r="L310" s="158" t="str">
        <f t="shared" si="23"/>
        <v/>
      </c>
      <c r="M310" s="76" t="str">
        <f t="shared" si="46"/>
        <v/>
      </c>
      <c r="N310" s="76">
        <f t="shared" si="47"/>
        <v>0</v>
      </c>
      <c r="O310" s="75">
        <f t="shared" si="52"/>
        <v>0</v>
      </c>
      <c r="P310" s="75">
        <f t="shared" si="48"/>
        <v>0</v>
      </c>
      <c r="Q310" s="76">
        <f t="shared" si="53"/>
        <v>0</v>
      </c>
      <c r="R310" s="76">
        <f t="shared" si="54"/>
        <v>0</v>
      </c>
      <c r="S310" s="226">
        <f t="shared" si="55"/>
        <v>0</v>
      </c>
      <c r="T310" s="76">
        <f t="shared" si="49"/>
        <v>0</v>
      </c>
    </row>
    <row r="311" spans="1:20" x14ac:dyDescent="0.2">
      <c r="A311" s="90"/>
      <c r="B311" s="225"/>
      <c r="C311" s="91"/>
      <c r="D311" s="218"/>
      <c r="E311" s="142"/>
      <c r="F311" s="143"/>
      <c r="G311" s="222"/>
      <c r="H311" s="70" t="str">
        <f t="shared" si="56"/>
        <v/>
      </c>
      <c r="I311" s="91"/>
      <c r="J311" s="69" t="str">
        <f t="shared" si="50"/>
        <v/>
      </c>
      <c r="K311" s="221" t="str">
        <f t="shared" si="51"/>
        <v/>
      </c>
      <c r="L311" s="158" t="str">
        <f t="shared" si="23"/>
        <v/>
      </c>
      <c r="M311" s="76" t="str">
        <f t="shared" si="46"/>
        <v/>
      </c>
      <c r="N311" s="76">
        <f t="shared" si="47"/>
        <v>0</v>
      </c>
      <c r="O311" s="75">
        <f t="shared" si="52"/>
        <v>0</v>
      </c>
      <c r="P311" s="75">
        <f t="shared" si="48"/>
        <v>0</v>
      </c>
      <c r="Q311" s="76">
        <f t="shared" si="53"/>
        <v>0</v>
      </c>
      <c r="R311" s="76">
        <f t="shared" si="54"/>
        <v>0</v>
      </c>
      <c r="S311" s="226">
        <f t="shared" si="55"/>
        <v>0</v>
      </c>
      <c r="T311" s="76">
        <f t="shared" si="49"/>
        <v>0</v>
      </c>
    </row>
    <row r="312" spans="1:20" x14ac:dyDescent="0.2">
      <c r="A312" s="90"/>
      <c r="B312" s="225"/>
      <c r="C312" s="91"/>
      <c r="D312" s="218"/>
      <c r="E312" s="142"/>
      <c r="F312" s="143"/>
      <c r="G312" s="222"/>
      <c r="H312" s="70" t="str">
        <f t="shared" si="56"/>
        <v/>
      </c>
      <c r="I312" s="91"/>
      <c r="J312" s="69" t="str">
        <f t="shared" si="50"/>
        <v/>
      </c>
      <c r="K312" s="221" t="str">
        <f t="shared" si="51"/>
        <v/>
      </c>
      <c r="L312" s="158" t="str">
        <f t="shared" si="23"/>
        <v/>
      </c>
      <c r="M312" s="76" t="str">
        <f t="shared" si="46"/>
        <v/>
      </c>
      <c r="N312" s="76">
        <f t="shared" si="47"/>
        <v>0</v>
      </c>
      <c r="O312" s="75">
        <f t="shared" si="52"/>
        <v>0</v>
      </c>
      <c r="P312" s="75">
        <f t="shared" si="48"/>
        <v>0</v>
      </c>
      <c r="Q312" s="76">
        <f t="shared" si="53"/>
        <v>0</v>
      </c>
      <c r="R312" s="76">
        <f t="shared" si="54"/>
        <v>0</v>
      </c>
      <c r="S312" s="226">
        <f t="shared" si="55"/>
        <v>0</v>
      </c>
      <c r="T312" s="76">
        <f t="shared" si="49"/>
        <v>0</v>
      </c>
    </row>
    <row r="313" spans="1:20" x14ac:dyDescent="0.2">
      <c r="A313" s="90"/>
      <c r="B313" s="225"/>
      <c r="C313" s="91"/>
      <c r="D313" s="218"/>
      <c r="E313" s="142"/>
      <c r="F313" s="143"/>
      <c r="G313" s="222"/>
      <c r="H313" s="70" t="str">
        <f t="shared" si="56"/>
        <v/>
      </c>
      <c r="I313" s="91"/>
      <c r="J313" s="69" t="str">
        <f t="shared" si="50"/>
        <v/>
      </c>
      <c r="K313" s="221" t="str">
        <f t="shared" si="51"/>
        <v/>
      </c>
      <c r="L313" s="158" t="str">
        <f t="shared" si="23"/>
        <v/>
      </c>
      <c r="M313" s="76" t="str">
        <f t="shared" si="46"/>
        <v/>
      </c>
      <c r="N313" s="76">
        <f t="shared" si="47"/>
        <v>0</v>
      </c>
      <c r="O313" s="75">
        <f t="shared" si="52"/>
        <v>0</v>
      </c>
      <c r="P313" s="75">
        <f t="shared" si="48"/>
        <v>0</v>
      </c>
      <c r="Q313" s="76">
        <f t="shared" si="53"/>
        <v>0</v>
      </c>
      <c r="R313" s="76">
        <f t="shared" si="54"/>
        <v>0</v>
      </c>
      <c r="S313" s="226">
        <f t="shared" si="55"/>
        <v>0</v>
      </c>
      <c r="T313" s="76">
        <f t="shared" si="49"/>
        <v>0</v>
      </c>
    </row>
    <row r="314" spans="1:20" x14ac:dyDescent="0.2">
      <c r="A314" s="90"/>
      <c r="B314" s="225"/>
      <c r="C314" s="91"/>
      <c r="D314" s="218"/>
      <c r="E314" s="142"/>
      <c r="F314" s="143"/>
      <c r="G314" s="222"/>
      <c r="H314" s="70" t="str">
        <f t="shared" si="56"/>
        <v/>
      </c>
      <c r="I314" s="91"/>
      <c r="J314" s="69" t="str">
        <f t="shared" si="50"/>
        <v/>
      </c>
      <c r="K314" s="221" t="str">
        <f t="shared" si="51"/>
        <v/>
      </c>
      <c r="L314" s="158" t="str">
        <f t="shared" si="23"/>
        <v/>
      </c>
      <c r="M314" s="76" t="str">
        <f t="shared" si="46"/>
        <v/>
      </c>
      <c r="N314" s="76">
        <f t="shared" si="47"/>
        <v>0</v>
      </c>
      <c r="O314" s="75">
        <f t="shared" si="52"/>
        <v>0</v>
      </c>
      <c r="P314" s="75">
        <f t="shared" si="48"/>
        <v>0</v>
      </c>
      <c r="Q314" s="76">
        <f t="shared" si="53"/>
        <v>0</v>
      </c>
      <c r="R314" s="76">
        <f t="shared" si="54"/>
        <v>0</v>
      </c>
      <c r="S314" s="226">
        <f t="shared" si="55"/>
        <v>0</v>
      </c>
      <c r="T314" s="76">
        <f t="shared" si="49"/>
        <v>0</v>
      </c>
    </row>
    <row r="315" spans="1:20" x14ac:dyDescent="0.2">
      <c r="A315" s="90"/>
      <c r="B315" s="225"/>
      <c r="C315" s="91"/>
      <c r="D315" s="218"/>
      <c r="E315" s="142"/>
      <c r="F315" s="143"/>
      <c r="G315" s="222"/>
      <c r="H315" s="70" t="str">
        <f t="shared" si="56"/>
        <v/>
      </c>
      <c r="I315" s="91"/>
      <c r="J315" s="69" t="str">
        <f t="shared" si="50"/>
        <v/>
      </c>
      <c r="K315" s="221" t="str">
        <f t="shared" si="51"/>
        <v/>
      </c>
      <c r="L315" s="158" t="str">
        <f t="shared" si="23"/>
        <v/>
      </c>
      <c r="M315" s="76" t="str">
        <f t="shared" si="46"/>
        <v/>
      </c>
      <c r="N315" s="76">
        <f t="shared" si="47"/>
        <v>0</v>
      </c>
      <c r="O315" s="75">
        <f t="shared" si="52"/>
        <v>0</v>
      </c>
      <c r="P315" s="75">
        <f t="shared" si="48"/>
        <v>0</v>
      </c>
      <c r="Q315" s="76">
        <f t="shared" si="53"/>
        <v>0</v>
      </c>
      <c r="R315" s="76">
        <f t="shared" si="54"/>
        <v>0</v>
      </c>
      <c r="S315" s="226">
        <f t="shared" si="55"/>
        <v>0</v>
      </c>
      <c r="T315" s="76">
        <f t="shared" si="49"/>
        <v>0</v>
      </c>
    </row>
    <row r="316" spans="1:20" x14ac:dyDescent="0.2">
      <c r="A316" s="90"/>
      <c r="B316" s="225"/>
      <c r="C316" s="91"/>
      <c r="D316" s="218"/>
      <c r="E316" s="142"/>
      <c r="F316" s="143"/>
      <c r="G316" s="222"/>
      <c r="H316" s="70" t="str">
        <f t="shared" si="56"/>
        <v/>
      </c>
      <c r="I316" s="91"/>
      <c r="J316" s="69" t="str">
        <f t="shared" si="50"/>
        <v/>
      </c>
      <c r="K316" s="221" t="str">
        <f t="shared" si="51"/>
        <v/>
      </c>
      <c r="L316" s="158" t="str">
        <f t="shared" si="23"/>
        <v/>
      </c>
      <c r="M316" s="76" t="str">
        <f t="shared" si="46"/>
        <v/>
      </c>
      <c r="N316" s="76">
        <f t="shared" si="47"/>
        <v>0</v>
      </c>
      <c r="O316" s="75">
        <f t="shared" si="52"/>
        <v>0</v>
      </c>
      <c r="P316" s="75">
        <f t="shared" si="48"/>
        <v>0</v>
      </c>
      <c r="Q316" s="76">
        <f t="shared" si="53"/>
        <v>0</v>
      </c>
      <c r="R316" s="76">
        <f t="shared" si="54"/>
        <v>0</v>
      </c>
      <c r="S316" s="226">
        <f t="shared" si="55"/>
        <v>0</v>
      </c>
      <c r="T316" s="76">
        <f t="shared" si="49"/>
        <v>0</v>
      </c>
    </row>
    <row r="317" spans="1:20" x14ac:dyDescent="0.2">
      <c r="A317" s="90"/>
      <c r="B317" s="225"/>
      <c r="C317" s="91"/>
      <c r="D317" s="218"/>
      <c r="E317" s="142"/>
      <c r="F317" s="143"/>
      <c r="G317" s="222"/>
      <c r="H317" s="70" t="str">
        <f t="shared" si="56"/>
        <v/>
      </c>
      <c r="I317" s="91"/>
      <c r="J317" s="69" t="str">
        <f t="shared" si="50"/>
        <v/>
      </c>
      <c r="K317" s="221" t="str">
        <f t="shared" si="51"/>
        <v/>
      </c>
      <c r="L317" s="158" t="str">
        <f t="shared" si="23"/>
        <v/>
      </c>
      <c r="M317" s="76" t="str">
        <f t="shared" si="46"/>
        <v/>
      </c>
      <c r="N317" s="76">
        <f t="shared" si="47"/>
        <v>0</v>
      </c>
      <c r="O317" s="75">
        <f t="shared" si="52"/>
        <v>0</v>
      </c>
      <c r="P317" s="75">
        <f t="shared" si="48"/>
        <v>0</v>
      </c>
      <c r="Q317" s="76">
        <f t="shared" si="53"/>
        <v>0</v>
      </c>
      <c r="R317" s="76">
        <f t="shared" si="54"/>
        <v>0</v>
      </c>
      <c r="S317" s="226">
        <f t="shared" si="55"/>
        <v>0</v>
      </c>
      <c r="T317" s="76">
        <f t="shared" si="49"/>
        <v>0</v>
      </c>
    </row>
    <row r="318" spans="1:20" x14ac:dyDescent="0.2">
      <c r="A318" s="90"/>
      <c r="B318" s="225"/>
      <c r="C318" s="91"/>
      <c r="D318" s="218"/>
      <c r="E318" s="142"/>
      <c r="F318" s="143"/>
      <c r="G318" s="222"/>
      <c r="H318" s="70" t="str">
        <f t="shared" si="56"/>
        <v/>
      </c>
      <c r="I318" s="91"/>
      <c r="J318" s="69" t="str">
        <f t="shared" si="50"/>
        <v/>
      </c>
      <c r="K318" s="221" t="str">
        <f t="shared" si="51"/>
        <v/>
      </c>
      <c r="L318" s="158" t="str">
        <f t="shared" si="23"/>
        <v/>
      </c>
      <c r="M318" s="76" t="str">
        <f t="shared" si="46"/>
        <v/>
      </c>
      <c r="N318" s="76">
        <f t="shared" si="47"/>
        <v>0</v>
      </c>
      <c r="O318" s="75">
        <f t="shared" si="52"/>
        <v>0</v>
      </c>
      <c r="P318" s="75">
        <f t="shared" si="48"/>
        <v>0</v>
      </c>
      <c r="Q318" s="76">
        <f t="shared" si="53"/>
        <v>0</v>
      </c>
      <c r="R318" s="76">
        <f t="shared" si="54"/>
        <v>0</v>
      </c>
      <c r="S318" s="226">
        <f t="shared" si="55"/>
        <v>0</v>
      </c>
      <c r="T318" s="76">
        <f t="shared" si="49"/>
        <v>0</v>
      </c>
    </row>
    <row r="319" spans="1:20" x14ac:dyDescent="0.2">
      <c r="A319" s="90"/>
      <c r="B319" s="225"/>
      <c r="C319" s="91"/>
      <c r="D319" s="218"/>
      <c r="E319" s="142"/>
      <c r="F319" s="143"/>
      <c r="G319" s="222"/>
      <c r="H319" s="70" t="str">
        <f t="shared" si="56"/>
        <v/>
      </c>
      <c r="I319" s="91"/>
      <c r="J319" s="69" t="str">
        <f t="shared" si="50"/>
        <v/>
      </c>
      <c r="K319" s="221" t="str">
        <f t="shared" si="51"/>
        <v/>
      </c>
      <c r="L319" s="158" t="str">
        <f t="shared" si="23"/>
        <v/>
      </c>
      <c r="M319" s="76" t="str">
        <f t="shared" si="46"/>
        <v/>
      </c>
      <c r="N319" s="76">
        <f t="shared" si="47"/>
        <v>0</v>
      </c>
      <c r="O319" s="75">
        <f t="shared" si="52"/>
        <v>0</v>
      </c>
      <c r="P319" s="75">
        <f t="shared" si="48"/>
        <v>0</v>
      </c>
      <c r="Q319" s="76">
        <f t="shared" si="53"/>
        <v>0</v>
      </c>
      <c r="R319" s="76">
        <f t="shared" si="54"/>
        <v>0</v>
      </c>
      <c r="S319" s="226">
        <f t="shared" si="55"/>
        <v>0</v>
      </c>
      <c r="T319" s="76">
        <f t="shared" si="49"/>
        <v>0</v>
      </c>
    </row>
    <row r="320" spans="1:20" x14ac:dyDescent="0.2">
      <c r="A320" s="90"/>
      <c r="B320" s="225"/>
      <c r="C320" s="91"/>
      <c r="D320" s="218"/>
      <c r="E320" s="142"/>
      <c r="F320" s="143"/>
      <c r="G320" s="222"/>
      <c r="H320" s="70" t="str">
        <f t="shared" si="56"/>
        <v/>
      </c>
      <c r="I320" s="91"/>
      <c r="J320" s="69" t="str">
        <f t="shared" si="50"/>
        <v/>
      </c>
      <c r="K320" s="221" t="str">
        <f t="shared" si="51"/>
        <v/>
      </c>
      <c r="L320" s="158" t="str">
        <f t="shared" si="23"/>
        <v/>
      </c>
      <c r="M320" s="76" t="str">
        <f t="shared" si="46"/>
        <v/>
      </c>
      <c r="N320" s="76">
        <f t="shared" si="47"/>
        <v>0</v>
      </c>
      <c r="O320" s="75">
        <f t="shared" si="52"/>
        <v>0</v>
      </c>
      <c r="P320" s="75">
        <f t="shared" si="48"/>
        <v>0</v>
      </c>
      <c r="Q320" s="76">
        <f t="shared" si="53"/>
        <v>0</v>
      </c>
      <c r="R320" s="76">
        <f t="shared" si="54"/>
        <v>0</v>
      </c>
      <c r="S320" s="226">
        <f t="shared" si="55"/>
        <v>0</v>
      </c>
      <c r="T320" s="76">
        <f t="shared" si="49"/>
        <v>0</v>
      </c>
    </row>
    <row r="321" spans="1:20" x14ac:dyDescent="0.2">
      <c r="A321" s="90"/>
      <c r="B321" s="225"/>
      <c r="C321" s="91"/>
      <c r="D321" s="218"/>
      <c r="E321" s="142"/>
      <c r="F321" s="143"/>
      <c r="G321" s="222"/>
      <c r="H321" s="70" t="str">
        <f t="shared" si="56"/>
        <v/>
      </c>
      <c r="I321" s="91"/>
      <c r="J321" s="69" t="str">
        <f t="shared" si="50"/>
        <v/>
      </c>
      <c r="K321" s="221" t="str">
        <f t="shared" si="51"/>
        <v/>
      </c>
      <c r="L321" s="158" t="str">
        <f t="shared" si="23"/>
        <v/>
      </c>
      <c r="M321" s="76" t="str">
        <f t="shared" si="46"/>
        <v/>
      </c>
      <c r="N321" s="76">
        <f t="shared" si="47"/>
        <v>0</v>
      </c>
      <c r="O321" s="75">
        <f t="shared" si="52"/>
        <v>0</v>
      </c>
      <c r="P321" s="75">
        <f t="shared" si="48"/>
        <v>0</v>
      </c>
      <c r="Q321" s="76">
        <f t="shared" si="53"/>
        <v>0</v>
      </c>
      <c r="R321" s="76">
        <f t="shared" si="54"/>
        <v>0</v>
      </c>
      <c r="S321" s="226">
        <f t="shared" si="55"/>
        <v>0</v>
      </c>
      <c r="T321" s="76">
        <f t="shared" si="49"/>
        <v>0</v>
      </c>
    </row>
    <row r="322" spans="1:20" x14ac:dyDescent="0.2">
      <c r="A322" s="90"/>
      <c r="B322" s="225"/>
      <c r="C322" s="91"/>
      <c r="D322" s="218"/>
      <c r="E322" s="142"/>
      <c r="F322" s="143"/>
      <c r="G322" s="222"/>
      <c r="H322" s="70" t="str">
        <f t="shared" si="56"/>
        <v/>
      </c>
      <c r="I322" s="91"/>
      <c r="J322" s="69" t="str">
        <f t="shared" si="50"/>
        <v/>
      </c>
      <c r="K322" s="221" t="str">
        <f t="shared" si="51"/>
        <v/>
      </c>
      <c r="L322" s="158" t="str">
        <f t="shared" si="23"/>
        <v/>
      </c>
      <c r="M322" s="76" t="str">
        <f t="shared" si="46"/>
        <v/>
      </c>
      <c r="N322" s="76">
        <f t="shared" si="47"/>
        <v>0</v>
      </c>
      <c r="O322" s="75">
        <f t="shared" si="52"/>
        <v>0</v>
      </c>
      <c r="P322" s="75">
        <f t="shared" si="48"/>
        <v>0</v>
      </c>
      <c r="Q322" s="76">
        <f t="shared" si="53"/>
        <v>0</v>
      </c>
      <c r="R322" s="76">
        <f t="shared" si="54"/>
        <v>0</v>
      </c>
      <c r="S322" s="226">
        <f t="shared" si="55"/>
        <v>0</v>
      </c>
      <c r="T322" s="76">
        <f t="shared" si="49"/>
        <v>0</v>
      </c>
    </row>
    <row r="323" spans="1:20" x14ac:dyDescent="0.2">
      <c r="A323" s="90"/>
      <c r="B323" s="225"/>
      <c r="C323" s="91"/>
      <c r="D323" s="218"/>
      <c r="E323" s="142"/>
      <c r="F323" s="143"/>
      <c r="G323" s="222"/>
      <c r="H323" s="70" t="str">
        <f t="shared" si="56"/>
        <v/>
      </c>
      <c r="I323" s="91"/>
      <c r="J323" s="69" t="str">
        <f t="shared" si="50"/>
        <v/>
      </c>
      <c r="K323" s="221" t="str">
        <f t="shared" si="51"/>
        <v/>
      </c>
      <c r="L323" s="158" t="str">
        <f t="shared" si="23"/>
        <v/>
      </c>
      <c r="M323" s="76" t="str">
        <f t="shared" si="46"/>
        <v/>
      </c>
      <c r="N323" s="76">
        <f t="shared" si="47"/>
        <v>0</v>
      </c>
      <c r="O323" s="75">
        <f t="shared" si="52"/>
        <v>0</v>
      </c>
      <c r="P323" s="75">
        <f t="shared" si="48"/>
        <v>0</v>
      </c>
      <c r="Q323" s="76">
        <f t="shared" si="53"/>
        <v>0</v>
      </c>
      <c r="R323" s="76">
        <f t="shared" si="54"/>
        <v>0</v>
      </c>
      <c r="S323" s="226">
        <f t="shared" si="55"/>
        <v>0</v>
      </c>
      <c r="T323" s="76">
        <f t="shared" si="49"/>
        <v>0</v>
      </c>
    </row>
    <row r="324" spans="1:20" x14ac:dyDescent="0.2">
      <c r="A324" s="90"/>
      <c r="B324" s="225"/>
      <c r="C324" s="91"/>
      <c r="D324" s="218"/>
      <c r="E324" s="142"/>
      <c r="F324" s="143"/>
      <c r="G324" s="222"/>
      <c r="H324" s="70" t="str">
        <f t="shared" si="56"/>
        <v/>
      </c>
      <c r="I324" s="91"/>
      <c r="J324" s="69" t="str">
        <f t="shared" si="50"/>
        <v/>
      </c>
      <c r="K324" s="221" t="str">
        <f t="shared" si="51"/>
        <v/>
      </c>
      <c r="L324" s="158" t="str">
        <f t="shared" si="23"/>
        <v/>
      </c>
      <c r="M324" s="76" t="str">
        <f t="shared" si="46"/>
        <v/>
      </c>
      <c r="N324" s="76">
        <f t="shared" si="47"/>
        <v>0</v>
      </c>
      <c r="O324" s="75">
        <f t="shared" si="52"/>
        <v>0</v>
      </c>
      <c r="P324" s="75">
        <f t="shared" si="48"/>
        <v>0</v>
      </c>
      <c r="Q324" s="76">
        <f t="shared" si="53"/>
        <v>0</v>
      </c>
      <c r="R324" s="76">
        <f t="shared" si="54"/>
        <v>0</v>
      </c>
      <c r="S324" s="226">
        <f t="shared" si="55"/>
        <v>0</v>
      </c>
      <c r="T324" s="76">
        <f t="shared" si="49"/>
        <v>0</v>
      </c>
    </row>
    <row r="325" spans="1:20" x14ac:dyDescent="0.2">
      <c r="A325" s="90"/>
      <c r="B325" s="225"/>
      <c r="C325" s="91"/>
      <c r="D325" s="218"/>
      <c r="E325" s="142"/>
      <c r="F325" s="143"/>
      <c r="G325" s="222"/>
      <c r="H325" s="70" t="str">
        <f t="shared" si="56"/>
        <v/>
      </c>
      <c r="I325" s="91"/>
      <c r="J325" s="69" t="str">
        <f t="shared" si="50"/>
        <v/>
      </c>
      <c r="K325" s="221" t="str">
        <f t="shared" si="51"/>
        <v/>
      </c>
      <c r="L325" s="158" t="str">
        <f t="shared" si="23"/>
        <v/>
      </c>
      <c r="M325" s="76" t="str">
        <f t="shared" si="46"/>
        <v/>
      </c>
      <c r="N325" s="76">
        <f t="shared" si="47"/>
        <v>0</v>
      </c>
      <c r="O325" s="75">
        <f t="shared" si="52"/>
        <v>0</v>
      </c>
      <c r="P325" s="75">
        <f t="shared" si="48"/>
        <v>0</v>
      </c>
      <c r="Q325" s="76">
        <f t="shared" si="53"/>
        <v>0</v>
      </c>
      <c r="R325" s="76">
        <f t="shared" si="54"/>
        <v>0</v>
      </c>
      <c r="S325" s="226">
        <f t="shared" si="55"/>
        <v>0</v>
      </c>
      <c r="T325" s="76">
        <f t="shared" si="49"/>
        <v>0</v>
      </c>
    </row>
    <row r="326" spans="1:20" x14ac:dyDescent="0.2">
      <c r="A326" s="90"/>
      <c r="B326" s="225"/>
      <c r="C326" s="91"/>
      <c r="D326" s="218"/>
      <c r="E326" s="142"/>
      <c r="F326" s="143"/>
      <c r="G326" s="222"/>
      <c r="H326" s="70" t="str">
        <f t="shared" si="56"/>
        <v/>
      </c>
      <c r="I326" s="91"/>
      <c r="J326" s="69" t="str">
        <f t="shared" si="50"/>
        <v/>
      </c>
      <c r="K326" s="221" t="str">
        <f t="shared" si="51"/>
        <v/>
      </c>
      <c r="L326" s="158" t="str">
        <f t="shared" si="23"/>
        <v/>
      </c>
      <c r="M326" s="76" t="str">
        <f t="shared" si="46"/>
        <v/>
      </c>
      <c r="N326" s="76">
        <f t="shared" si="47"/>
        <v>0</v>
      </c>
      <c r="O326" s="75">
        <f t="shared" si="52"/>
        <v>0</v>
      </c>
      <c r="P326" s="75">
        <f t="shared" si="48"/>
        <v>0</v>
      </c>
      <c r="Q326" s="76">
        <f t="shared" si="53"/>
        <v>0</v>
      </c>
      <c r="R326" s="76">
        <f t="shared" si="54"/>
        <v>0</v>
      </c>
      <c r="S326" s="226">
        <f t="shared" si="55"/>
        <v>0</v>
      </c>
      <c r="T326" s="76">
        <f t="shared" si="49"/>
        <v>0</v>
      </c>
    </row>
    <row r="327" spans="1:20" x14ac:dyDescent="0.2">
      <c r="A327" s="90"/>
      <c r="B327" s="225"/>
      <c r="C327" s="91"/>
      <c r="D327" s="218"/>
      <c r="E327" s="142"/>
      <c r="F327" s="143"/>
      <c r="G327" s="222"/>
      <c r="H327" s="70" t="str">
        <f t="shared" si="56"/>
        <v/>
      </c>
      <c r="I327" s="91"/>
      <c r="J327" s="69" t="str">
        <f t="shared" si="50"/>
        <v/>
      </c>
      <c r="K327" s="221" t="str">
        <f t="shared" si="51"/>
        <v/>
      </c>
      <c r="L327" s="158" t="str">
        <f t="shared" si="23"/>
        <v/>
      </c>
      <c r="M327" s="76" t="str">
        <f t="shared" si="46"/>
        <v/>
      </c>
      <c r="N327" s="76">
        <f t="shared" si="47"/>
        <v>0</v>
      </c>
      <c r="O327" s="75">
        <f t="shared" si="52"/>
        <v>0</v>
      </c>
      <c r="P327" s="75">
        <f t="shared" si="48"/>
        <v>0</v>
      </c>
      <c r="Q327" s="76">
        <f t="shared" si="53"/>
        <v>0</v>
      </c>
      <c r="R327" s="76">
        <f t="shared" si="54"/>
        <v>0</v>
      </c>
      <c r="S327" s="226">
        <f t="shared" si="55"/>
        <v>0</v>
      </c>
      <c r="T327" s="76">
        <f t="shared" si="49"/>
        <v>0</v>
      </c>
    </row>
    <row r="328" spans="1:20" x14ac:dyDescent="0.2">
      <c r="A328" s="90"/>
      <c r="B328" s="225"/>
      <c r="C328" s="91"/>
      <c r="D328" s="218"/>
      <c r="E328" s="142"/>
      <c r="F328" s="143"/>
      <c r="G328" s="222"/>
      <c r="H328" s="70" t="str">
        <f t="shared" si="56"/>
        <v/>
      </c>
      <c r="I328" s="91"/>
      <c r="J328" s="69" t="str">
        <f t="shared" si="50"/>
        <v/>
      </c>
      <c r="K328" s="221" t="str">
        <f t="shared" si="51"/>
        <v/>
      </c>
      <c r="L328" s="158" t="str">
        <f t="shared" si="23"/>
        <v/>
      </c>
      <c r="M328" s="76" t="str">
        <f t="shared" ref="M328:M377" si="57">IF(C328&gt;0,IF(D328&gt;0,IF(J328&lt;=3470,$A$379,IF(J328&gt;=4340,$A$381,$A$380)),IF(E328&gt;0,IF(C328/E328&gt;=4340,$A$381,$T$7),"")),"")</f>
        <v/>
      </c>
      <c r="N328" s="76">
        <f t="shared" ref="N328:N374" si="58">IF(C328&gt;0,IF(D328&gt;0,IF(J328&gt;12350,1,0),IF(E328&gt;0,IF(C328/E328&gt;12350,1,0),0)),0)</f>
        <v>0</v>
      </c>
      <c r="O328" s="75">
        <f t="shared" si="52"/>
        <v>0</v>
      </c>
      <c r="P328" s="75">
        <f t="shared" ref="P328:P377" si="59">IF(AND(M328=$A$380,ISBLANK(G328)),1,0)</f>
        <v>0</v>
      </c>
      <c r="Q328" s="76">
        <f t="shared" si="53"/>
        <v>0</v>
      </c>
      <c r="R328" s="76">
        <f t="shared" si="54"/>
        <v>0</v>
      </c>
      <c r="S328" s="226">
        <f t="shared" si="55"/>
        <v>0</v>
      </c>
      <c r="T328" s="76">
        <f t="shared" ref="T328:T377" si="60">IF(AND(C328*MAX(D328:E328)&gt;0,M328&lt;&gt;$A$379,M328&lt;&gt;$A$380,M328&lt;&gt;$A$381),1,0)</f>
        <v>0</v>
      </c>
    </row>
    <row r="329" spans="1:20" x14ac:dyDescent="0.2">
      <c r="A329" s="90"/>
      <c r="B329" s="225"/>
      <c r="C329" s="91"/>
      <c r="D329" s="218"/>
      <c r="E329" s="142"/>
      <c r="F329" s="143"/>
      <c r="G329" s="222"/>
      <c r="H329" s="70" t="str">
        <f t="shared" si="56"/>
        <v/>
      </c>
      <c r="I329" s="91"/>
      <c r="J329" s="69" t="str">
        <f t="shared" ref="J329:J375" si="61">IF(C329*D329&gt;0,+C329/D329,"")</f>
        <v/>
      </c>
      <c r="K329" s="221" t="str">
        <f t="shared" ref="K329:K375" si="62">IF(C329*D329&gt;0,+E329*G329,"")</f>
        <v/>
      </c>
      <c r="L329" s="158" t="str">
        <f t="shared" ref="L329:L375" si="63">IF(C329&gt;0,IF(D329&gt;0,+E329*C329,C329)/$D$4*$D$5,"")</f>
        <v/>
      </c>
      <c r="M329" s="76" t="str">
        <f t="shared" si="57"/>
        <v/>
      </c>
      <c r="N329" s="76">
        <f t="shared" si="58"/>
        <v>0</v>
      </c>
      <c r="O329" s="75">
        <f t="shared" ref="O329:O375" si="64">IF(F329&gt;E329,1,0)</f>
        <v>0</v>
      </c>
      <c r="P329" s="75">
        <f t="shared" si="59"/>
        <v>0</v>
      </c>
      <c r="Q329" s="76">
        <f t="shared" ref="Q329:Q375" si="65">IF(C329&gt;0,IF(OR(H329="",I329&gt;H329),1,0),0)</f>
        <v>0</v>
      </c>
      <c r="R329" s="76">
        <f t="shared" ref="R329:R375" si="66">IF(AND(F329&lt;1,I329&gt;0),1,0)</f>
        <v>0</v>
      </c>
      <c r="S329" s="226">
        <f t="shared" ref="S329:S375" si="67">IF(AND(ISBLANK(A329),ISBLANK(C329),ISBLANK(D329),ISBLANK(E329),ISBLANK(F329),ISBLANK(G329),ISBLANK(I329)),0,IF(ISBLANK(B329),1,0))</f>
        <v>0</v>
      </c>
      <c r="T329" s="76">
        <f t="shared" si="60"/>
        <v>0</v>
      </c>
    </row>
    <row r="330" spans="1:20" x14ac:dyDescent="0.2">
      <c r="A330" s="90"/>
      <c r="B330" s="225"/>
      <c r="C330" s="91"/>
      <c r="D330" s="218"/>
      <c r="E330" s="142"/>
      <c r="F330" s="143"/>
      <c r="G330" s="222"/>
      <c r="H330" s="70" t="str">
        <f t="shared" ref="H330:H375" si="68">IF($B$4="","",IF(C330*D330&gt;0,ROUND(+G330/5*$D$5*E330*D330,2),""))</f>
        <v/>
      </c>
      <c r="I330" s="91"/>
      <c r="J330" s="69" t="str">
        <f t="shared" si="61"/>
        <v/>
      </c>
      <c r="K330" s="221" t="str">
        <f t="shared" si="62"/>
        <v/>
      </c>
      <c r="L330" s="158" t="str">
        <f t="shared" si="63"/>
        <v/>
      </c>
      <c r="M330" s="76" t="str">
        <f t="shared" si="57"/>
        <v/>
      </c>
      <c r="N330" s="76">
        <f t="shared" si="58"/>
        <v>0</v>
      </c>
      <c r="O330" s="75">
        <f t="shared" si="64"/>
        <v>0</v>
      </c>
      <c r="P330" s="75">
        <f t="shared" si="59"/>
        <v>0</v>
      </c>
      <c r="Q330" s="76">
        <f t="shared" si="65"/>
        <v>0</v>
      </c>
      <c r="R330" s="76">
        <f t="shared" si="66"/>
        <v>0</v>
      </c>
      <c r="S330" s="226">
        <f t="shared" si="67"/>
        <v>0</v>
      </c>
      <c r="T330" s="76">
        <f t="shared" si="60"/>
        <v>0</v>
      </c>
    </row>
    <row r="331" spans="1:20" x14ac:dyDescent="0.2">
      <c r="A331" s="90"/>
      <c r="B331" s="225"/>
      <c r="C331" s="91"/>
      <c r="D331" s="218"/>
      <c r="E331" s="142"/>
      <c r="F331" s="143"/>
      <c r="G331" s="222"/>
      <c r="H331" s="70" t="str">
        <f t="shared" si="68"/>
        <v/>
      </c>
      <c r="I331" s="91"/>
      <c r="J331" s="69" t="str">
        <f t="shared" si="61"/>
        <v/>
      </c>
      <c r="K331" s="221" t="str">
        <f t="shared" si="62"/>
        <v/>
      </c>
      <c r="L331" s="158" t="str">
        <f t="shared" si="63"/>
        <v/>
      </c>
      <c r="M331" s="76" t="str">
        <f t="shared" si="57"/>
        <v/>
      </c>
      <c r="N331" s="76">
        <f t="shared" si="58"/>
        <v>0</v>
      </c>
      <c r="O331" s="75">
        <f t="shared" si="64"/>
        <v>0</v>
      </c>
      <c r="P331" s="75">
        <f t="shared" si="59"/>
        <v>0</v>
      </c>
      <c r="Q331" s="76">
        <f t="shared" si="65"/>
        <v>0</v>
      </c>
      <c r="R331" s="76">
        <f t="shared" si="66"/>
        <v>0</v>
      </c>
      <c r="S331" s="226">
        <f t="shared" si="67"/>
        <v>0</v>
      </c>
      <c r="T331" s="76">
        <f t="shared" si="60"/>
        <v>0</v>
      </c>
    </row>
    <row r="332" spans="1:20" x14ac:dyDescent="0.2">
      <c r="A332" s="90"/>
      <c r="B332" s="225"/>
      <c r="C332" s="91"/>
      <c r="D332" s="218"/>
      <c r="E332" s="142"/>
      <c r="F332" s="143"/>
      <c r="G332" s="222"/>
      <c r="H332" s="70" t="str">
        <f t="shared" si="68"/>
        <v/>
      </c>
      <c r="I332" s="91"/>
      <c r="J332" s="69" t="str">
        <f t="shared" si="61"/>
        <v/>
      </c>
      <c r="K332" s="221" t="str">
        <f t="shared" si="62"/>
        <v/>
      </c>
      <c r="L332" s="158" t="str">
        <f t="shared" si="63"/>
        <v/>
      </c>
      <c r="M332" s="76" t="str">
        <f t="shared" si="57"/>
        <v/>
      </c>
      <c r="N332" s="76">
        <f t="shared" si="58"/>
        <v>0</v>
      </c>
      <c r="O332" s="75">
        <f t="shared" si="64"/>
        <v>0</v>
      </c>
      <c r="P332" s="75">
        <f t="shared" si="59"/>
        <v>0</v>
      </c>
      <c r="Q332" s="76">
        <f t="shared" si="65"/>
        <v>0</v>
      </c>
      <c r="R332" s="76">
        <f t="shared" si="66"/>
        <v>0</v>
      </c>
      <c r="S332" s="226">
        <f t="shared" si="67"/>
        <v>0</v>
      </c>
      <c r="T332" s="76">
        <f t="shared" si="60"/>
        <v>0</v>
      </c>
    </row>
    <row r="333" spans="1:20" x14ac:dyDescent="0.2">
      <c r="A333" s="90"/>
      <c r="B333" s="225"/>
      <c r="C333" s="91"/>
      <c r="D333" s="218"/>
      <c r="E333" s="142"/>
      <c r="F333" s="143"/>
      <c r="G333" s="222"/>
      <c r="H333" s="70" t="str">
        <f t="shared" si="68"/>
        <v/>
      </c>
      <c r="I333" s="91"/>
      <c r="J333" s="69" t="str">
        <f t="shared" si="61"/>
        <v/>
      </c>
      <c r="K333" s="221" t="str">
        <f t="shared" si="62"/>
        <v/>
      </c>
      <c r="L333" s="158" t="str">
        <f t="shared" si="63"/>
        <v/>
      </c>
      <c r="M333" s="76" t="str">
        <f t="shared" si="57"/>
        <v/>
      </c>
      <c r="N333" s="76">
        <f t="shared" si="58"/>
        <v>0</v>
      </c>
      <c r="O333" s="75">
        <f t="shared" si="64"/>
        <v>0</v>
      </c>
      <c r="P333" s="75">
        <f t="shared" si="59"/>
        <v>0</v>
      </c>
      <c r="Q333" s="76">
        <f t="shared" si="65"/>
        <v>0</v>
      </c>
      <c r="R333" s="76">
        <f t="shared" si="66"/>
        <v>0</v>
      </c>
      <c r="S333" s="226">
        <f t="shared" si="67"/>
        <v>0</v>
      </c>
      <c r="T333" s="76">
        <f t="shared" si="60"/>
        <v>0</v>
      </c>
    </row>
    <row r="334" spans="1:20" x14ac:dyDescent="0.2">
      <c r="A334" s="90"/>
      <c r="B334" s="225"/>
      <c r="C334" s="91"/>
      <c r="D334" s="218"/>
      <c r="E334" s="142"/>
      <c r="F334" s="143"/>
      <c r="G334" s="222"/>
      <c r="H334" s="70" t="str">
        <f t="shared" si="68"/>
        <v/>
      </c>
      <c r="I334" s="91"/>
      <c r="J334" s="69" t="str">
        <f t="shared" si="61"/>
        <v/>
      </c>
      <c r="K334" s="221" t="str">
        <f t="shared" si="62"/>
        <v/>
      </c>
      <c r="L334" s="158" t="str">
        <f t="shared" si="63"/>
        <v/>
      </c>
      <c r="M334" s="76" t="str">
        <f t="shared" si="57"/>
        <v/>
      </c>
      <c r="N334" s="76">
        <f t="shared" si="58"/>
        <v>0</v>
      </c>
      <c r="O334" s="75">
        <f t="shared" si="64"/>
        <v>0</v>
      </c>
      <c r="P334" s="75">
        <f t="shared" si="59"/>
        <v>0</v>
      </c>
      <c r="Q334" s="76">
        <f t="shared" si="65"/>
        <v>0</v>
      </c>
      <c r="R334" s="76">
        <f t="shared" si="66"/>
        <v>0</v>
      </c>
      <c r="S334" s="226">
        <f t="shared" si="67"/>
        <v>0</v>
      </c>
      <c r="T334" s="76">
        <f t="shared" si="60"/>
        <v>0</v>
      </c>
    </row>
    <row r="335" spans="1:20" x14ac:dyDescent="0.2">
      <c r="A335" s="90"/>
      <c r="B335" s="225"/>
      <c r="C335" s="91"/>
      <c r="D335" s="218"/>
      <c r="E335" s="142"/>
      <c r="F335" s="143"/>
      <c r="G335" s="222"/>
      <c r="H335" s="70" t="str">
        <f t="shared" si="68"/>
        <v/>
      </c>
      <c r="I335" s="91"/>
      <c r="J335" s="69" t="str">
        <f t="shared" si="61"/>
        <v/>
      </c>
      <c r="K335" s="221" t="str">
        <f t="shared" si="62"/>
        <v/>
      </c>
      <c r="L335" s="158" t="str">
        <f t="shared" si="63"/>
        <v/>
      </c>
      <c r="M335" s="76" t="str">
        <f t="shared" si="57"/>
        <v/>
      </c>
      <c r="N335" s="76">
        <f t="shared" si="58"/>
        <v>0</v>
      </c>
      <c r="O335" s="75">
        <f t="shared" si="64"/>
        <v>0</v>
      </c>
      <c r="P335" s="75">
        <f t="shared" si="59"/>
        <v>0</v>
      </c>
      <c r="Q335" s="76">
        <f t="shared" si="65"/>
        <v>0</v>
      </c>
      <c r="R335" s="76">
        <f t="shared" si="66"/>
        <v>0</v>
      </c>
      <c r="S335" s="226">
        <f t="shared" si="67"/>
        <v>0</v>
      </c>
      <c r="T335" s="76">
        <f t="shared" si="60"/>
        <v>0</v>
      </c>
    </row>
    <row r="336" spans="1:20" x14ac:dyDescent="0.2">
      <c r="A336" s="90"/>
      <c r="B336" s="225"/>
      <c r="C336" s="91"/>
      <c r="D336" s="218"/>
      <c r="E336" s="142"/>
      <c r="F336" s="143"/>
      <c r="G336" s="222"/>
      <c r="H336" s="70" t="str">
        <f t="shared" si="68"/>
        <v/>
      </c>
      <c r="I336" s="91"/>
      <c r="J336" s="69" t="str">
        <f t="shared" si="61"/>
        <v/>
      </c>
      <c r="K336" s="221" t="str">
        <f t="shared" si="62"/>
        <v/>
      </c>
      <c r="L336" s="158" t="str">
        <f t="shared" si="63"/>
        <v/>
      </c>
      <c r="M336" s="76" t="str">
        <f t="shared" si="57"/>
        <v/>
      </c>
      <c r="N336" s="76">
        <f t="shared" si="58"/>
        <v>0</v>
      </c>
      <c r="O336" s="75">
        <f t="shared" si="64"/>
        <v>0</v>
      </c>
      <c r="P336" s="75">
        <f t="shared" si="59"/>
        <v>0</v>
      </c>
      <c r="Q336" s="76">
        <f t="shared" si="65"/>
        <v>0</v>
      </c>
      <c r="R336" s="76">
        <f t="shared" si="66"/>
        <v>0</v>
      </c>
      <c r="S336" s="226">
        <f t="shared" si="67"/>
        <v>0</v>
      </c>
      <c r="T336" s="76">
        <f t="shared" si="60"/>
        <v>0</v>
      </c>
    </row>
    <row r="337" spans="1:20" x14ac:dyDescent="0.2">
      <c r="A337" s="90"/>
      <c r="B337" s="225"/>
      <c r="C337" s="91"/>
      <c r="D337" s="218"/>
      <c r="E337" s="142"/>
      <c r="F337" s="143"/>
      <c r="G337" s="222"/>
      <c r="H337" s="70" t="str">
        <f t="shared" si="68"/>
        <v/>
      </c>
      <c r="I337" s="91"/>
      <c r="J337" s="69" t="str">
        <f t="shared" si="61"/>
        <v/>
      </c>
      <c r="K337" s="221" t="str">
        <f t="shared" si="62"/>
        <v/>
      </c>
      <c r="L337" s="158" t="str">
        <f t="shared" si="63"/>
        <v/>
      </c>
      <c r="M337" s="76" t="str">
        <f t="shared" si="57"/>
        <v/>
      </c>
      <c r="N337" s="76">
        <f t="shared" si="58"/>
        <v>0</v>
      </c>
      <c r="O337" s="75">
        <f t="shared" si="64"/>
        <v>0</v>
      </c>
      <c r="P337" s="75">
        <f t="shared" si="59"/>
        <v>0</v>
      </c>
      <c r="Q337" s="76">
        <f t="shared" si="65"/>
        <v>0</v>
      </c>
      <c r="R337" s="76">
        <f t="shared" si="66"/>
        <v>0</v>
      </c>
      <c r="S337" s="226">
        <f t="shared" si="67"/>
        <v>0</v>
      </c>
      <c r="T337" s="76">
        <f t="shared" si="60"/>
        <v>0</v>
      </c>
    </row>
    <row r="338" spans="1:20" x14ac:dyDescent="0.2">
      <c r="A338" s="90"/>
      <c r="B338" s="225"/>
      <c r="C338" s="91"/>
      <c r="D338" s="218"/>
      <c r="E338" s="142"/>
      <c r="F338" s="143"/>
      <c r="G338" s="222"/>
      <c r="H338" s="70" t="str">
        <f t="shared" si="68"/>
        <v/>
      </c>
      <c r="I338" s="91"/>
      <c r="J338" s="69" t="str">
        <f t="shared" si="61"/>
        <v/>
      </c>
      <c r="K338" s="221" t="str">
        <f t="shared" si="62"/>
        <v/>
      </c>
      <c r="L338" s="158" t="str">
        <f t="shared" si="63"/>
        <v/>
      </c>
      <c r="M338" s="76" t="str">
        <f t="shared" si="57"/>
        <v/>
      </c>
      <c r="N338" s="76">
        <f t="shared" si="58"/>
        <v>0</v>
      </c>
      <c r="O338" s="75">
        <f t="shared" si="64"/>
        <v>0</v>
      </c>
      <c r="P338" s="75">
        <f t="shared" si="59"/>
        <v>0</v>
      </c>
      <c r="Q338" s="76">
        <f t="shared" si="65"/>
        <v>0</v>
      </c>
      <c r="R338" s="76">
        <f t="shared" si="66"/>
        <v>0</v>
      </c>
      <c r="S338" s="226">
        <f t="shared" si="67"/>
        <v>0</v>
      </c>
      <c r="T338" s="76">
        <f t="shared" si="60"/>
        <v>0</v>
      </c>
    </row>
    <row r="339" spans="1:20" x14ac:dyDescent="0.2">
      <c r="A339" s="90"/>
      <c r="B339" s="225"/>
      <c r="C339" s="91"/>
      <c r="D339" s="218"/>
      <c r="E339" s="142"/>
      <c r="F339" s="143"/>
      <c r="G339" s="222"/>
      <c r="H339" s="70" t="str">
        <f t="shared" si="68"/>
        <v/>
      </c>
      <c r="I339" s="91"/>
      <c r="J339" s="69" t="str">
        <f t="shared" si="61"/>
        <v/>
      </c>
      <c r="K339" s="221" t="str">
        <f t="shared" si="62"/>
        <v/>
      </c>
      <c r="L339" s="158" t="str">
        <f t="shared" si="63"/>
        <v/>
      </c>
      <c r="M339" s="76" t="str">
        <f t="shared" si="57"/>
        <v/>
      </c>
      <c r="N339" s="76">
        <f t="shared" si="58"/>
        <v>0</v>
      </c>
      <c r="O339" s="75">
        <f t="shared" si="64"/>
        <v>0</v>
      </c>
      <c r="P339" s="75">
        <f t="shared" si="59"/>
        <v>0</v>
      </c>
      <c r="Q339" s="76">
        <f t="shared" si="65"/>
        <v>0</v>
      </c>
      <c r="R339" s="76">
        <f t="shared" si="66"/>
        <v>0</v>
      </c>
      <c r="S339" s="226">
        <f t="shared" si="67"/>
        <v>0</v>
      </c>
      <c r="T339" s="76">
        <f t="shared" si="60"/>
        <v>0</v>
      </c>
    </row>
    <row r="340" spans="1:20" x14ac:dyDescent="0.2">
      <c r="A340" s="90"/>
      <c r="B340" s="225"/>
      <c r="C340" s="91"/>
      <c r="D340" s="218"/>
      <c r="E340" s="142"/>
      <c r="F340" s="143"/>
      <c r="G340" s="222"/>
      <c r="H340" s="70" t="str">
        <f t="shared" si="68"/>
        <v/>
      </c>
      <c r="I340" s="91"/>
      <c r="J340" s="69" t="str">
        <f t="shared" si="61"/>
        <v/>
      </c>
      <c r="K340" s="221" t="str">
        <f t="shared" si="62"/>
        <v/>
      </c>
      <c r="L340" s="158" t="str">
        <f t="shared" si="63"/>
        <v/>
      </c>
      <c r="M340" s="76" t="str">
        <f t="shared" si="57"/>
        <v/>
      </c>
      <c r="N340" s="76">
        <f t="shared" si="58"/>
        <v>0</v>
      </c>
      <c r="O340" s="75">
        <f t="shared" si="64"/>
        <v>0</v>
      </c>
      <c r="P340" s="75">
        <f t="shared" si="59"/>
        <v>0</v>
      </c>
      <c r="Q340" s="76">
        <f t="shared" si="65"/>
        <v>0</v>
      </c>
      <c r="R340" s="76">
        <f t="shared" si="66"/>
        <v>0</v>
      </c>
      <c r="S340" s="226">
        <f t="shared" si="67"/>
        <v>0</v>
      </c>
      <c r="T340" s="76">
        <f t="shared" si="60"/>
        <v>0</v>
      </c>
    </row>
    <row r="341" spans="1:20" x14ac:dyDescent="0.2">
      <c r="A341" s="90"/>
      <c r="B341" s="225"/>
      <c r="C341" s="91"/>
      <c r="D341" s="218"/>
      <c r="E341" s="142"/>
      <c r="F341" s="143"/>
      <c r="G341" s="222"/>
      <c r="H341" s="70" t="str">
        <f t="shared" si="68"/>
        <v/>
      </c>
      <c r="I341" s="91"/>
      <c r="J341" s="69" t="str">
        <f t="shared" si="61"/>
        <v/>
      </c>
      <c r="K341" s="221" t="str">
        <f t="shared" si="62"/>
        <v/>
      </c>
      <c r="L341" s="158" t="str">
        <f t="shared" si="63"/>
        <v/>
      </c>
      <c r="M341" s="76" t="str">
        <f t="shared" si="57"/>
        <v/>
      </c>
      <c r="N341" s="76">
        <f t="shared" si="58"/>
        <v>0</v>
      </c>
      <c r="O341" s="75">
        <f t="shared" si="64"/>
        <v>0</v>
      </c>
      <c r="P341" s="75">
        <f t="shared" si="59"/>
        <v>0</v>
      </c>
      <c r="Q341" s="76">
        <f t="shared" si="65"/>
        <v>0</v>
      </c>
      <c r="R341" s="76">
        <f t="shared" si="66"/>
        <v>0</v>
      </c>
      <c r="S341" s="226">
        <f t="shared" si="67"/>
        <v>0</v>
      </c>
      <c r="T341" s="76">
        <f t="shared" si="60"/>
        <v>0</v>
      </c>
    </row>
    <row r="342" spans="1:20" x14ac:dyDescent="0.2">
      <c r="A342" s="90"/>
      <c r="B342" s="225"/>
      <c r="C342" s="91"/>
      <c r="D342" s="218"/>
      <c r="E342" s="142"/>
      <c r="F342" s="143"/>
      <c r="G342" s="222"/>
      <c r="H342" s="70" t="str">
        <f t="shared" si="68"/>
        <v/>
      </c>
      <c r="I342" s="91"/>
      <c r="J342" s="69" t="str">
        <f t="shared" si="61"/>
        <v/>
      </c>
      <c r="K342" s="221" t="str">
        <f t="shared" si="62"/>
        <v/>
      </c>
      <c r="L342" s="158" t="str">
        <f t="shared" si="63"/>
        <v/>
      </c>
      <c r="M342" s="76" t="str">
        <f t="shared" si="57"/>
        <v/>
      </c>
      <c r="N342" s="76">
        <f t="shared" si="58"/>
        <v>0</v>
      </c>
      <c r="O342" s="75">
        <f t="shared" si="64"/>
        <v>0</v>
      </c>
      <c r="P342" s="75">
        <f t="shared" si="59"/>
        <v>0</v>
      </c>
      <c r="Q342" s="76">
        <f t="shared" si="65"/>
        <v>0</v>
      </c>
      <c r="R342" s="76">
        <f t="shared" si="66"/>
        <v>0</v>
      </c>
      <c r="S342" s="226">
        <f t="shared" si="67"/>
        <v>0</v>
      </c>
      <c r="T342" s="76">
        <f t="shared" si="60"/>
        <v>0</v>
      </c>
    </row>
    <row r="343" spans="1:20" x14ac:dyDescent="0.2">
      <c r="A343" s="90"/>
      <c r="B343" s="225"/>
      <c r="C343" s="91"/>
      <c r="D343" s="218"/>
      <c r="E343" s="142"/>
      <c r="F343" s="143"/>
      <c r="G343" s="222"/>
      <c r="H343" s="70" t="str">
        <f t="shared" si="68"/>
        <v/>
      </c>
      <c r="I343" s="91"/>
      <c r="J343" s="69" t="str">
        <f t="shared" si="61"/>
        <v/>
      </c>
      <c r="K343" s="221" t="str">
        <f t="shared" si="62"/>
        <v/>
      </c>
      <c r="L343" s="158" t="str">
        <f t="shared" si="63"/>
        <v/>
      </c>
      <c r="M343" s="76" t="str">
        <f t="shared" si="57"/>
        <v/>
      </c>
      <c r="N343" s="76">
        <f t="shared" si="58"/>
        <v>0</v>
      </c>
      <c r="O343" s="75">
        <f t="shared" si="64"/>
        <v>0</v>
      </c>
      <c r="P343" s="75">
        <f t="shared" si="59"/>
        <v>0</v>
      </c>
      <c r="Q343" s="76">
        <f t="shared" si="65"/>
        <v>0</v>
      </c>
      <c r="R343" s="76">
        <f t="shared" si="66"/>
        <v>0</v>
      </c>
      <c r="S343" s="226">
        <f t="shared" si="67"/>
        <v>0</v>
      </c>
      <c r="T343" s="76">
        <f t="shared" si="60"/>
        <v>0</v>
      </c>
    </row>
    <row r="344" spans="1:20" x14ac:dyDescent="0.2">
      <c r="A344" s="90"/>
      <c r="B344" s="225"/>
      <c r="C344" s="91"/>
      <c r="D344" s="218"/>
      <c r="E344" s="142"/>
      <c r="F344" s="143"/>
      <c r="G344" s="222"/>
      <c r="H344" s="70" t="str">
        <f t="shared" si="68"/>
        <v/>
      </c>
      <c r="I344" s="91"/>
      <c r="J344" s="69" t="str">
        <f t="shared" si="61"/>
        <v/>
      </c>
      <c r="K344" s="221" t="str">
        <f t="shared" si="62"/>
        <v/>
      </c>
      <c r="L344" s="158" t="str">
        <f t="shared" si="63"/>
        <v/>
      </c>
      <c r="M344" s="76" t="str">
        <f t="shared" si="57"/>
        <v/>
      </c>
      <c r="N344" s="76">
        <f t="shared" si="58"/>
        <v>0</v>
      </c>
      <c r="O344" s="75">
        <f t="shared" si="64"/>
        <v>0</v>
      </c>
      <c r="P344" s="75">
        <f t="shared" si="59"/>
        <v>0</v>
      </c>
      <c r="Q344" s="76">
        <f t="shared" si="65"/>
        <v>0</v>
      </c>
      <c r="R344" s="76">
        <f t="shared" si="66"/>
        <v>0</v>
      </c>
      <c r="S344" s="226">
        <f t="shared" si="67"/>
        <v>0</v>
      </c>
      <c r="T344" s="76">
        <f t="shared" si="60"/>
        <v>0</v>
      </c>
    </row>
    <row r="345" spans="1:20" x14ac:dyDescent="0.2">
      <c r="A345" s="90"/>
      <c r="B345" s="225"/>
      <c r="C345" s="91"/>
      <c r="D345" s="218"/>
      <c r="E345" s="142"/>
      <c r="F345" s="143"/>
      <c r="G345" s="222"/>
      <c r="H345" s="70" t="str">
        <f t="shared" si="68"/>
        <v/>
      </c>
      <c r="I345" s="91"/>
      <c r="J345" s="69" t="str">
        <f t="shared" si="61"/>
        <v/>
      </c>
      <c r="K345" s="221" t="str">
        <f t="shared" si="62"/>
        <v/>
      </c>
      <c r="L345" s="158" t="str">
        <f t="shared" si="63"/>
        <v/>
      </c>
      <c r="M345" s="76" t="str">
        <f t="shared" si="57"/>
        <v/>
      </c>
      <c r="N345" s="76">
        <f t="shared" si="58"/>
        <v>0</v>
      </c>
      <c r="O345" s="75">
        <f t="shared" si="64"/>
        <v>0</v>
      </c>
      <c r="P345" s="75">
        <f t="shared" si="59"/>
        <v>0</v>
      </c>
      <c r="Q345" s="76">
        <f t="shared" si="65"/>
        <v>0</v>
      </c>
      <c r="R345" s="76">
        <f t="shared" si="66"/>
        <v>0</v>
      </c>
      <c r="S345" s="226">
        <f t="shared" si="67"/>
        <v>0</v>
      </c>
      <c r="T345" s="76">
        <f t="shared" si="60"/>
        <v>0</v>
      </c>
    </row>
    <row r="346" spans="1:20" x14ac:dyDescent="0.2">
      <c r="A346" s="90"/>
      <c r="B346" s="225"/>
      <c r="C346" s="91"/>
      <c r="D346" s="218"/>
      <c r="E346" s="142"/>
      <c r="F346" s="143"/>
      <c r="G346" s="222"/>
      <c r="H346" s="70" t="str">
        <f t="shared" si="68"/>
        <v/>
      </c>
      <c r="I346" s="91"/>
      <c r="J346" s="69" t="str">
        <f t="shared" si="61"/>
        <v/>
      </c>
      <c r="K346" s="221" t="str">
        <f t="shared" si="62"/>
        <v/>
      </c>
      <c r="L346" s="158" t="str">
        <f t="shared" si="63"/>
        <v/>
      </c>
      <c r="M346" s="76" t="str">
        <f t="shared" si="57"/>
        <v/>
      </c>
      <c r="N346" s="76">
        <f t="shared" si="58"/>
        <v>0</v>
      </c>
      <c r="O346" s="75">
        <f t="shared" si="64"/>
        <v>0</v>
      </c>
      <c r="P346" s="75">
        <f t="shared" si="59"/>
        <v>0</v>
      </c>
      <c r="Q346" s="76">
        <f t="shared" si="65"/>
        <v>0</v>
      </c>
      <c r="R346" s="76">
        <f t="shared" si="66"/>
        <v>0</v>
      </c>
      <c r="S346" s="226">
        <f t="shared" si="67"/>
        <v>0</v>
      </c>
      <c r="T346" s="76">
        <f t="shared" si="60"/>
        <v>0</v>
      </c>
    </row>
    <row r="347" spans="1:20" x14ac:dyDescent="0.2">
      <c r="A347" s="90"/>
      <c r="B347" s="225"/>
      <c r="C347" s="91"/>
      <c r="D347" s="218"/>
      <c r="E347" s="142"/>
      <c r="F347" s="143"/>
      <c r="G347" s="222"/>
      <c r="H347" s="70" t="str">
        <f t="shared" si="68"/>
        <v/>
      </c>
      <c r="I347" s="91"/>
      <c r="J347" s="69" t="str">
        <f t="shared" si="61"/>
        <v/>
      </c>
      <c r="K347" s="221" t="str">
        <f t="shared" si="62"/>
        <v/>
      </c>
      <c r="L347" s="158" t="str">
        <f t="shared" si="63"/>
        <v/>
      </c>
      <c r="M347" s="76" t="str">
        <f t="shared" si="57"/>
        <v/>
      </c>
      <c r="N347" s="76">
        <f t="shared" si="58"/>
        <v>0</v>
      </c>
      <c r="O347" s="75">
        <f t="shared" si="64"/>
        <v>0</v>
      </c>
      <c r="P347" s="75">
        <f t="shared" si="59"/>
        <v>0</v>
      </c>
      <c r="Q347" s="76">
        <f t="shared" si="65"/>
        <v>0</v>
      </c>
      <c r="R347" s="76">
        <f t="shared" si="66"/>
        <v>0</v>
      </c>
      <c r="S347" s="226">
        <f t="shared" si="67"/>
        <v>0</v>
      </c>
      <c r="T347" s="76">
        <f t="shared" si="60"/>
        <v>0</v>
      </c>
    </row>
    <row r="348" spans="1:20" x14ac:dyDescent="0.2">
      <c r="A348" s="90"/>
      <c r="B348" s="225"/>
      <c r="C348" s="91"/>
      <c r="D348" s="218"/>
      <c r="E348" s="142"/>
      <c r="F348" s="143"/>
      <c r="G348" s="222"/>
      <c r="H348" s="70" t="str">
        <f t="shared" si="68"/>
        <v/>
      </c>
      <c r="I348" s="91"/>
      <c r="J348" s="69" t="str">
        <f t="shared" si="61"/>
        <v/>
      </c>
      <c r="K348" s="221" t="str">
        <f t="shared" si="62"/>
        <v/>
      </c>
      <c r="L348" s="158" t="str">
        <f t="shared" si="63"/>
        <v/>
      </c>
      <c r="M348" s="76" t="str">
        <f t="shared" si="57"/>
        <v/>
      </c>
      <c r="N348" s="76">
        <f t="shared" si="58"/>
        <v>0</v>
      </c>
      <c r="O348" s="75">
        <f t="shared" si="64"/>
        <v>0</v>
      </c>
      <c r="P348" s="75">
        <f t="shared" si="59"/>
        <v>0</v>
      </c>
      <c r="Q348" s="76">
        <f t="shared" si="65"/>
        <v>0</v>
      </c>
      <c r="R348" s="76">
        <f t="shared" si="66"/>
        <v>0</v>
      </c>
      <c r="S348" s="226">
        <f t="shared" si="67"/>
        <v>0</v>
      </c>
      <c r="T348" s="76">
        <f t="shared" si="60"/>
        <v>0</v>
      </c>
    </row>
    <row r="349" spans="1:20" x14ac:dyDescent="0.2">
      <c r="A349" s="90"/>
      <c r="B349" s="225"/>
      <c r="C349" s="91"/>
      <c r="D349" s="218"/>
      <c r="E349" s="142"/>
      <c r="F349" s="143"/>
      <c r="G349" s="222"/>
      <c r="H349" s="70" t="str">
        <f t="shared" si="68"/>
        <v/>
      </c>
      <c r="I349" s="91"/>
      <c r="J349" s="69" t="str">
        <f t="shared" si="61"/>
        <v/>
      </c>
      <c r="K349" s="221" t="str">
        <f t="shared" si="62"/>
        <v/>
      </c>
      <c r="L349" s="158" t="str">
        <f t="shared" si="63"/>
        <v/>
      </c>
      <c r="M349" s="76" t="str">
        <f t="shared" si="57"/>
        <v/>
      </c>
      <c r="N349" s="76">
        <f t="shared" si="58"/>
        <v>0</v>
      </c>
      <c r="O349" s="75">
        <f t="shared" si="64"/>
        <v>0</v>
      </c>
      <c r="P349" s="75">
        <f t="shared" si="59"/>
        <v>0</v>
      </c>
      <c r="Q349" s="76">
        <f t="shared" si="65"/>
        <v>0</v>
      </c>
      <c r="R349" s="76">
        <f t="shared" si="66"/>
        <v>0</v>
      </c>
      <c r="S349" s="226">
        <f t="shared" si="67"/>
        <v>0</v>
      </c>
      <c r="T349" s="76">
        <f t="shared" si="60"/>
        <v>0</v>
      </c>
    </row>
    <row r="350" spans="1:20" x14ac:dyDescent="0.2">
      <c r="A350" s="90"/>
      <c r="B350" s="225"/>
      <c r="C350" s="91"/>
      <c r="D350" s="218"/>
      <c r="E350" s="142"/>
      <c r="F350" s="143"/>
      <c r="G350" s="222"/>
      <c r="H350" s="70" t="str">
        <f t="shared" si="68"/>
        <v/>
      </c>
      <c r="I350" s="91"/>
      <c r="J350" s="69" t="str">
        <f t="shared" si="61"/>
        <v/>
      </c>
      <c r="K350" s="221" t="str">
        <f t="shared" si="62"/>
        <v/>
      </c>
      <c r="L350" s="158" t="str">
        <f t="shared" si="63"/>
        <v/>
      </c>
      <c r="M350" s="76" t="str">
        <f t="shared" si="57"/>
        <v/>
      </c>
      <c r="N350" s="76">
        <f t="shared" si="58"/>
        <v>0</v>
      </c>
      <c r="O350" s="75">
        <f t="shared" si="64"/>
        <v>0</v>
      </c>
      <c r="P350" s="75">
        <f t="shared" si="59"/>
        <v>0</v>
      </c>
      <c r="Q350" s="76">
        <f t="shared" si="65"/>
        <v>0</v>
      </c>
      <c r="R350" s="76">
        <f t="shared" si="66"/>
        <v>0</v>
      </c>
      <c r="S350" s="226">
        <f t="shared" si="67"/>
        <v>0</v>
      </c>
      <c r="T350" s="76">
        <f t="shared" si="60"/>
        <v>0</v>
      </c>
    </row>
    <row r="351" spans="1:20" x14ac:dyDescent="0.2">
      <c r="A351" s="90"/>
      <c r="B351" s="225"/>
      <c r="C351" s="91"/>
      <c r="D351" s="218"/>
      <c r="E351" s="142"/>
      <c r="F351" s="143"/>
      <c r="G351" s="222"/>
      <c r="H351" s="70" t="str">
        <f t="shared" si="68"/>
        <v/>
      </c>
      <c r="I351" s="91"/>
      <c r="J351" s="69" t="str">
        <f t="shared" si="61"/>
        <v/>
      </c>
      <c r="K351" s="221" t="str">
        <f t="shared" si="62"/>
        <v/>
      </c>
      <c r="L351" s="158" t="str">
        <f t="shared" si="63"/>
        <v/>
      </c>
      <c r="M351" s="76" t="str">
        <f t="shared" si="57"/>
        <v/>
      </c>
      <c r="N351" s="76">
        <f t="shared" si="58"/>
        <v>0</v>
      </c>
      <c r="O351" s="75">
        <f t="shared" si="64"/>
        <v>0</v>
      </c>
      <c r="P351" s="75">
        <f t="shared" si="59"/>
        <v>0</v>
      </c>
      <c r="Q351" s="76">
        <f t="shared" si="65"/>
        <v>0</v>
      </c>
      <c r="R351" s="76">
        <f t="shared" si="66"/>
        <v>0</v>
      </c>
      <c r="S351" s="226">
        <f t="shared" si="67"/>
        <v>0</v>
      </c>
      <c r="T351" s="76">
        <f t="shared" si="60"/>
        <v>0</v>
      </c>
    </row>
    <row r="352" spans="1:20" x14ac:dyDescent="0.2">
      <c r="A352" s="90"/>
      <c r="B352" s="225"/>
      <c r="C352" s="91"/>
      <c r="D352" s="218"/>
      <c r="E352" s="142"/>
      <c r="F352" s="143"/>
      <c r="G352" s="222"/>
      <c r="H352" s="70" t="str">
        <f t="shared" si="68"/>
        <v/>
      </c>
      <c r="I352" s="91"/>
      <c r="J352" s="69" t="str">
        <f t="shared" si="61"/>
        <v/>
      </c>
      <c r="K352" s="221" t="str">
        <f t="shared" si="62"/>
        <v/>
      </c>
      <c r="L352" s="158" t="str">
        <f t="shared" si="63"/>
        <v/>
      </c>
      <c r="M352" s="76" t="str">
        <f t="shared" si="57"/>
        <v/>
      </c>
      <c r="N352" s="76">
        <f t="shared" si="58"/>
        <v>0</v>
      </c>
      <c r="O352" s="75">
        <f t="shared" si="64"/>
        <v>0</v>
      </c>
      <c r="P352" s="75">
        <f t="shared" si="59"/>
        <v>0</v>
      </c>
      <c r="Q352" s="76">
        <f t="shared" si="65"/>
        <v>0</v>
      </c>
      <c r="R352" s="76">
        <f t="shared" si="66"/>
        <v>0</v>
      </c>
      <c r="S352" s="226">
        <f t="shared" si="67"/>
        <v>0</v>
      </c>
      <c r="T352" s="76">
        <f t="shared" si="60"/>
        <v>0</v>
      </c>
    </row>
    <row r="353" spans="1:20" x14ac:dyDescent="0.2">
      <c r="A353" s="90"/>
      <c r="B353" s="225"/>
      <c r="C353" s="91"/>
      <c r="D353" s="218"/>
      <c r="E353" s="142"/>
      <c r="F353" s="143"/>
      <c r="G353" s="222"/>
      <c r="H353" s="70" t="str">
        <f t="shared" si="68"/>
        <v/>
      </c>
      <c r="I353" s="91"/>
      <c r="J353" s="69" t="str">
        <f t="shared" si="61"/>
        <v/>
      </c>
      <c r="K353" s="221" t="str">
        <f t="shared" si="62"/>
        <v/>
      </c>
      <c r="L353" s="158" t="str">
        <f t="shared" si="63"/>
        <v/>
      </c>
      <c r="M353" s="76" t="str">
        <f t="shared" si="57"/>
        <v/>
      </c>
      <c r="N353" s="76">
        <f t="shared" si="58"/>
        <v>0</v>
      </c>
      <c r="O353" s="75">
        <f t="shared" si="64"/>
        <v>0</v>
      </c>
      <c r="P353" s="75">
        <f t="shared" si="59"/>
        <v>0</v>
      </c>
      <c r="Q353" s="76">
        <f t="shared" si="65"/>
        <v>0</v>
      </c>
      <c r="R353" s="76">
        <f t="shared" si="66"/>
        <v>0</v>
      </c>
      <c r="S353" s="226">
        <f t="shared" si="67"/>
        <v>0</v>
      </c>
      <c r="T353" s="76">
        <f t="shared" si="60"/>
        <v>0</v>
      </c>
    </row>
    <row r="354" spans="1:20" x14ac:dyDescent="0.2">
      <c r="A354" s="90"/>
      <c r="B354" s="225"/>
      <c r="C354" s="91"/>
      <c r="D354" s="218"/>
      <c r="E354" s="142"/>
      <c r="F354" s="143"/>
      <c r="G354" s="222"/>
      <c r="H354" s="70" t="str">
        <f t="shared" si="68"/>
        <v/>
      </c>
      <c r="I354" s="91"/>
      <c r="J354" s="69" t="str">
        <f t="shared" si="61"/>
        <v/>
      </c>
      <c r="K354" s="221" t="str">
        <f t="shared" si="62"/>
        <v/>
      </c>
      <c r="L354" s="158" t="str">
        <f t="shared" si="63"/>
        <v/>
      </c>
      <c r="M354" s="76" t="str">
        <f t="shared" si="57"/>
        <v/>
      </c>
      <c r="N354" s="76">
        <f t="shared" si="58"/>
        <v>0</v>
      </c>
      <c r="O354" s="75">
        <f t="shared" si="64"/>
        <v>0</v>
      </c>
      <c r="P354" s="75">
        <f t="shared" si="59"/>
        <v>0</v>
      </c>
      <c r="Q354" s="76">
        <f t="shared" si="65"/>
        <v>0</v>
      </c>
      <c r="R354" s="76">
        <f t="shared" si="66"/>
        <v>0</v>
      </c>
      <c r="S354" s="226">
        <f t="shared" si="67"/>
        <v>0</v>
      </c>
      <c r="T354" s="76">
        <f t="shared" si="60"/>
        <v>0</v>
      </c>
    </row>
    <row r="355" spans="1:20" x14ac:dyDescent="0.2">
      <c r="A355" s="90"/>
      <c r="B355" s="225"/>
      <c r="C355" s="91"/>
      <c r="D355" s="218"/>
      <c r="E355" s="142"/>
      <c r="F355" s="143"/>
      <c r="G355" s="222"/>
      <c r="H355" s="70" t="str">
        <f t="shared" si="68"/>
        <v/>
      </c>
      <c r="I355" s="91"/>
      <c r="J355" s="69" t="str">
        <f t="shared" si="61"/>
        <v/>
      </c>
      <c r="K355" s="221" t="str">
        <f t="shared" si="62"/>
        <v/>
      </c>
      <c r="L355" s="158" t="str">
        <f t="shared" si="63"/>
        <v/>
      </c>
      <c r="M355" s="76" t="str">
        <f t="shared" si="57"/>
        <v/>
      </c>
      <c r="N355" s="76">
        <f t="shared" si="58"/>
        <v>0</v>
      </c>
      <c r="O355" s="75">
        <f t="shared" si="64"/>
        <v>0</v>
      </c>
      <c r="P355" s="75">
        <f t="shared" si="59"/>
        <v>0</v>
      </c>
      <c r="Q355" s="76">
        <f t="shared" si="65"/>
        <v>0</v>
      </c>
      <c r="R355" s="76">
        <f t="shared" si="66"/>
        <v>0</v>
      </c>
      <c r="S355" s="226">
        <f t="shared" si="67"/>
        <v>0</v>
      </c>
      <c r="T355" s="76">
        <f t="shared" si="60"/>
        <v>0</v>
      </c>
    </row>
    <row r="356" spans="1:20" x14ac:dyDescent="0.2">
      <c r="A356" s="90"/>
      <c r="B356" s="225"/>
      <c r="C356" s="91"/>
      <c r="D356" s="218"/>
      <c r="E356" s="142"/>
      <c r="F356" s="143"/>
      <c r="G356" s="222"/>
      <c r="H356" s="70" t="str">
        <f t="shared" si="68"/>
        <v/>
      </c>
      <c r="I356" s="91"/>
      <c r="J356" s="69" t="str">
        <f t="shared" si="61"/>
        <v/>
      </c>
      <c r="K356" s="221" t="str">
        <f t="shared" si="62"/>
        <v/>
      </c>
      <c r="L356" s="158" t="str">
        <f t="shared" si="63"/>
        <v/>
      </c>
      <c r="M356" s="76" t="str">
        <f t="shared" si="57"/>
        <v/>
      </c>
      <c r="N356" s="76">
        <f t="shared" si="58"/>
        <v>0</v>
      </c>
      <c r="O356" s="75">
        <f t="shared" si="64"/>
        <v>0</v>
      </c>
      <c r="P356" s="75">
        <f t="shared" si="59"/>
        <v>0</v>
      </c>
      <c r="Q356" s="76">
        <f t="shared" si="65"/>
        <v>0</v>
      </c>
      <c r="R356" s="76">
        <f t="shared" si="66"/>
        <v>0</v>
      </c>
      <c r="S356" s="226">
        <f t="shared" si="67"/>
        <v>0</v>
      </c>
      <c r="T356" s="76">
        <f t="shared" si="60"/>
        <v>0</v>
      </c>
    </row>
    <row r="357" spans="1:20" x14ac:dyDescent="0.2">
      <c r="A357" s="90"/>
      <c r="B357" s="225"/>
      <c r="C357" s="91"/>
      <c r="D357" s="218"/>
      <c r="E357" s="142"/>
      <c r="F357" s="143"/>
      <c r="G357" s="222"/>
      <c r="H357" s="70" t="str">
        <f t="shared" si="68"/>
        <v/>
      </c>
      <c r="I357" s="91"/>
      <c r="J357" s="69" t="str">
        <f t="shared" si="61"/>
        <v/>
      </c>
      <c r="K357" s="221" t="str">
        <f t="shared" si="62"/>
        <v/>
      </c>
      <c r="L357" s="158" t="str">
        <f t="shared" si="63"/>
        <v/>
      </c>
      <c r="M357" s="76" t="str">
        <f t="shared" si="57"/>
        <v/>
      </c>
      <c r="N357" s="76">
        <f t="shared" si="58"/>
        <v>0</v>
      </c>
      <c r="O357" s="75">
        <f t="shared" si="64"/>
        <v>0</v>
      </c>
      <c r="P357" s="75">
        <f t="shared" si="59"/>
        <v>0</v>
      </c>
      <c r="Q357" s="76">
        <f t="shared" si="65"/>
        <v>0</v>
      </c>
      <c r="R357" s="76">
        <f t="shared" si="66"/>
        <v>0</v>
      </c>
      <c r="S357" s="226">
        <f t="shared" si="67"/>
        <v>0</v>
      </c>
      <c r="T357" s="76">
        <f t="shared" si="60"/>
        <v>0</v>
      </c>
    </row>
    <row r="358" spans="1:20" x14ac:dyDescent="0.2">
      <c r="A358" s="90"/>
      <c r="B358" s="225"/>
      <c r="C358" s="91"/>
      <c r="D358" s="218"/>
      <c r="E358" s="142"/>
      <c r="F358" s="143"/>
      <c r="G358" s="222"/>
      <c r="H358" s="70" t="str">
        <f t="shared" si="68"/>
        <v/>
      </c>
      <c r="I358" s="91"/>
      <c r="J358" s="69" t="str">
        <f t="shared" si="61"/>
        <v/>
      </c>
      <c r="K358" s="221" t="str">
        <f t="shared" si="62"/>
        <v/>
      </c>
      <c r="L358" s="158" t="str">
        <f t="shared" si="63"/>
        <v/>
      </c>
      <c r="M358" s="76" t="str">
        <f t="shared" si="57"/>
        <v/>
      </c>
      <c r="N358" s="76">
        <f t="shared" si="58"/>
        <v>0</v>
      </c>
      <c r="O358" s="75">
        <f t="shared" si="64"/>
        <v>0</v>
      </c>
      <c r="P358" s="75">
        <f t="shared" si="59"/>
        <v>0</v>
      </c>
      <c r="Q358" s="76">
        <f t="shared" si="65"/>
        <v>0</v>
      </c>
      <c r="R358" s="76">
        <f t="shared" si="66"/>
        <v>0</v>
      </c>
      <c r="S358" s="226">
        <f t="shared" si="67"/>
        <v>0</v>
      </c>
      <c r="T358" s="76">
        <f t="shared" si="60"/>
        <v>0</v>
      </c>
    </row>
    <row r="359" spans="1:20" x14ac:dyDescent="0.2">
      <c r="A359" s="90"/>
      <c r="B359" s="225"/>
      <c r="C359" s="91"/>
      <c r="D359" s="218"/>
      <c r="E359" s="142"/>
      <c r="F359" s="143"/>
      <c r="G359" s="222"/>
      <c r="H359" s="70" t="str">
        <f t="shared" si="68"/>
        <v/>
      </c>
      <c r="I359" s="91"/>
      <c r="J359" s="69" t="str">
        <f t="shared" si="61"/>
        <v/>
      </c>
      <c r="K359" s="221" t="str">
        <f t="shared" si="62"/>
        <v/>
      </c>
      <c r="L359" s="158" t="str">
        <f t="shared" si="63"/>
        <v/>
      </c>
      <c r="M359" s="76" t="str">
        <f t="shared" si="57"/>
        <v/>
      </c>
      <c r="N359" s="76">
        <f t="shared" si="58"/>
        <v>0</v>
      </c>
      <c r="O359" s="75">
        <f t="shared" si="64"/>
        <v>0</v>
      </c>
      <c r="P359" s="75">
        <f t="shared" si="59"/>
        <v>0</v>
      </c>
      <c r="Q359" s="76">
        <f t="shared" si="65"/>
        <v>0</v>
      </c>
      <c r="R359" s="76">
        <f t="shared" si="66"/>
        <v>0</v>
      </c>
      <c r="S359" s="226">
        <f t="shared" si="67"/>
        <v>0</v>
      </c>
      <c r="T359" s="76">
        <f t="shared" si="60"/>
        <v>0</v>
      </c>
    </row>
    <row r="360" spans="1:20" x14ac:dyDescent="0.2">
      <c r="A360" s="90"/>
      <c r="B360" s="225"/>
      <c r="C360" s="91"/>
      <c r="D360" s="218"/>
      <c r="E360" s="142"/>
      <c r="F360" s="143"/>
      <c r="G360" s="222"/>
      <c r="H360" s="70" t="str">
        <f t="shared" si="68"/>
        <v/>
      </c>
      <c r="I360" s="91"/>
      <c r="J360" s="69" t="str">
        <f t="shared" si="61"/>
        <v/>
      </c>
      <c r="K360" s="221" t="str">
        <f t="shared" si="62"/>
        <v/>
      </c>
      <c r="L360" s="158" t="str">
        <f t="shared" si="63"/>
        <v/>
      </c>
      <c r="M360" s="76" t="str">
        <f t="shared" si="57"/>
        <v/>
      </c>
      <c r="N360" s="76">
        <f t="shared" si="58"/>
        <v>0</v>
      </c>
      <c r="O360" s="75">
        <f t="shared" si="64"/>
        <v>0</v>
      </c>
      <c r="P360" s="75">
        <f t="shared" si="59"/>
        <v>0</v>
      </c>
      <c r="Q360" s="76">
        <f t="shared" si="65"/>
        <v>0</v>
      </c>
      <c r="R360" s="76">
        <f t="shared" si="66"/>
        <v>0</v>
      </c>
      <c r="S360" s="226">
        <f t="shared" si="67"/>
        <v>0</v>
      </c>
      <c r="T360" s="76">
        <f t="shared" si="60"/>
        <v>0</v>
      </c>
    </row>
    <row r="361" spans="1:20" x14ac:dyDescent="0.2">
      <c r="A361" s="90"/>
      <c r="B361" s="225"/>
      <c r="C361" s="91"/>
      <c r="D361" s="218"/>
      <c r="E361" s="142"/>
      <c r="F361" s="143"/>
      <c r="G361" s="222"/>
      <c r="H361" s="70" t="str">
        <f t="shared" si="68"/>
        <v/>
      </c>
      <c r="I361" s="91"/>
      <c r="J361" s="69" t="str">
        <f t="shared" si="61"/>
        <v/>
      </c>
      <c r="K361" s="221" t="str">
        <f t="shared" si="62"/>
        <v/>
      </c>
      <c r="L361" s="158" t="str">
        <f t="shared" si="63"/>
        <v/>
      </c>
      <c r="M361" s="76" t="str">
        <f t="shared" si="57"/>
        <v/>
      </c>
      <c r="N361" s="76">
        <f t="shared" si="58"/>
        <v>0</v>
      </c>
      <c r="O361" s="75">
        <f t="shared" si="64"/>
        <v>0</v>
      </c>
      <c r="P361" s="75">
        <f t="shared" si="59"/>
        <v>0</v>
      </c>
      <c r="Q361" s="76">
        <f t="shared" si="65"/>
        <v>0</v>
      </c>
      <c r="R361" s="76">
        <f t="shared" si="66"/>
        <v>0</v>
      </c>
      <c r="S361" s="226">
        <f t="shared" si="67"/>
        <v>0</v>
      </c>
      <c r="T361" s="76">
        <f t="shared" si="60"/>
        <v>0</v>
      </c>
    </row>
    <row r="362" spans="1:20" x14ac:dyDescent="0.2">
      <c r="A362" s="90"/>
      <c r="B362" s="225"/>
      <c r="C362" s="91"/>
      <c r="D362" s="218"/>
      <c r="E362" s="142"/>
      <c r="F362" s="143"/>
      <c r="G362" s="222"/>
      <c r="H362" s="70" t="str">
        <f t="shared" si="68"/>
        <v/>
      </c>
      <c r="I362" s="91"/>
      <c r="J362" s="69" t="str">
        <f t="shared" si="61"/>
        <v/>
      </c>
      <c r="K362" s="221" t="str">
        <f t="shared" si="62"/>
        <v/>
      </c>
      <c r="L362" s="158" t="str">
        <f t="shared" si="63"/>
        <v/>
      </c>
      <c r="M362" s="76" t="str">
        <f t="shared" si="57"/>
        <v/>
      </c>
      <c r="N362" s="76">
        <f t="shared" si="58"/>
        <v>0</v>
      </c>
      <c r="O362" s="75">
        <f t="shared" si="64"/>
        <v>0</v>
      </c>
      <c r="P362" s="75">
        <f t="shared" si="59"/>
        <v>0</v>
      </c>
      <c r="Q362" s="76">
        <f t="shared" si="65"/>
        <v>0</v>
      </c>
      <c r="R362" s="76">
        <f t="shared" si="66"/>
        <v>0</v>
      </c>
      <c r="S362" s="226">
        <f t="shared" si="67"/>
        <v>0</v>
      </c>
      <c r="T362" s="76">
        <f t="shared" si="60"/>
        <v>0</v>
      </c>
    </row>
    <row r="363" spans="1:20" x14ac:dyDescent="0.2">
      <c r="A363" s="90"/>
      <c r="B363" s="225"/>
      <c r="C363" s="91"/>
      <c r="D363" s="218"/>
      <c r="E363" s="142"/>
      <c r="F363" s="143"/>
      <c r="G363" s="222"/>
      <c r="H363" s="70" t="str">
        <f t="shared" si="68"/>
        <v/>
      </c>
      <c r="I363" s="91"/>
      <c r="J363" s="69" t="str">
        <f t="shared" si="61"/>
        <v/>
      </c>
      <c r="K363" s="221" t="str">
        <f t="shared" si="62"/>
        <v/>
      </c>
      <c r="L363" s="158" t="str">
        <f t="shared" si="63"/>
        <v/>
      </c>
      <c r="M363" s="76" t="str">
        <f t="shared" si="57"/>
        <v/>
      </c>
      <c r="N363" s="76">
        <f t="shared" si="58"/>
        <v>0</v>
      </c>
      <c r="O363" s="75">
        <f t="shared" si="64"/>
        <v>0</v>
      </c>
      <c r="P363" s="75">
        <f t="shared" si="59"/>
        <v>0</v>
      </c>
      <c r="Q363" s="76">
        <f t="shared" si="65"/>
        <v>0</v>
      </c>
      <c r="R363" s="76">
        <f t="shared" si="66"/>
        <v>0</v>
      </c>
      <c r="S363" s="226">
        <f t="shared" si="67"/>
        <v>0</v>
      </c>
      <c r="T363" s="76">
        <f t="shared" si="60"/>
        <v>0</v>
      </c>
    </row>
    <row r="364" spans="1:20" x14ac:dyDescent="0.2">
      <c r="A364" s="90"/>
      <c r="B364" s="225"/>
      <c r="C364" s="91"/>
      <c r="D364" s="218"/>
      <c r="E364" s="142"/>
      <c r="F364" s="143"/>
      <c r="G364" s="222"/>
      <c r="H364" s="70" t="str">
        <f t="shared" si="68"/>
        <v/>
      </c>
      <c r="I364" s="91"/>
      <c r="J364" s="69" t="str">
        <f t="shared" si="61"/>
        <v/>
      </c>
      <c r="K364" s="221" t="str">
        <f t="shared" si="62"/>
        <v/>
      </c>
      <c r="L364" s="158" t="str">
        <f t="shared" si="63"/>
        <v/>
      </c>
      <c r="M364" s="76" t="str">
        <f t="shared" si="57"/>
        <v/>
      </c>
      <c r="N364" s="76">
        <f t="shared" si="58"/>
        <v>0</v>
      </c>
      <c r="O364" s="75">
        <f t="shared" si="64"/>
        <v>0</v>
      </c>
      <c r="P364" s="75">
        <f t="shared" si="59"/>
        <v>0</v>
      </c>
      <c r="Q364" s="76">
        <f t="shared" si="65"/>
        <v>0</v>
      </c>
      <c r="R364" s="76">
        <f t="shared" si="66"/>
        <v>0</v>
      </c>
      <c r="S364" s="226">
        <f t="shared" si="67"/>
        <v>0</v>
      </c>
      <c r="T364" s="76">
        <f t="shared" si="60"/>
        <v>0</v>
      </c>
    </row>
    <row r="365" spans="1:20" x14ac:dyDescent="0.2">
      <c r="A365" s="90"/>
      <c r="B365" s="225"/>
      <c r="C365" s="91"/>
      <c r="D365" s="218"/>
      <c r="E365" s="142"/>
      <c r="F365" s="143"/>
      <c r="G365" s="222"/>
      <c r="H365" s="70" t="str">
        <f t="shared" si="68"/>
        <v/>
      </c>
      <c r="I365" s="91"/>
      <c r="J365" s="69" t="str">
        <f t="shared" si="61"/>
        <v/>
      </c>
      <c r="K365" s="221" t="str">
        <f t="shared" si="62"/>
        <v/>
      </c>
      <c r="L365" s="158" t="str">
        <f t="shared" si="63"/>
        <v/>
      </c>
      <c r="M365" s="76" t="str">
        <f t="shared" si="57"/>
        <v/>
      </c>
      <c r="N365" s="76">
        <f t="shared" si="58"/>
        <v>0</v>
      </c>
      <c r="O365" s="75">
        <f t="shared" si="64"/>
        <v>0</v>
      </c>
      <c r="P365" s="75">
        <f t="shared" si="59"/>
        <v>0</v>
      </c>
      <c r="Q365" s="76">
        <f t="shared" si="65"/>
        <v>0</v>
      </c>
      <c r="R365" s="76">
        <f t="shared" si="66"/>
        <v>0</v>
      </c>
      <c r="S365" s="226">
        <f t="shared" si="67"/>
        <v>0</v>
      </c>
      <c r="T365" s="76">
        <f t="shared" si="60"/>
        <v>0</v>
      </c>
    </row>
    <row r="366" spans="1:20" x14ac:dyDescent="0.2">
      <c r="A366" s="90"/>
      <c r="B366" s="225"/>
      <c r="C366" s="91"/>
      <c r="D366" s="218"/>
      <c r="E366" s="142"/>
      <c r="F366" s="143"/>
      <c r="G366" s="222"/>
      <c r="H366" s="70" t="str">
        <f t="shared" si="68"/>
        <v/>
      </c>
      <c r="I366" s="91"/>
      <c r="J366" s="69" t="str">
        <f t="shared" si="61"/>
        <v/>
      </c>
      <c r="K366" s="221" t="str">
        <f t="shared" si="62"/>
        <v/>
      </c>
      <c r="L366" s="158" t="str">
        <f t="shared" si="63"/>
        <v/>
      </c>
      <c r="M366" s="76" t="str">
        <f t="shared" si="57"/>
        <v/>
      </c>
      <c r="N366" s="76">
        <f t="shared" si="58"/>
        <v>0</v>
      </c>
      <c r="O366" s="75">
        <f t="shared" si="64"/>
        <v>0</v>
      </c>
      <c r="P366" s="75">
        <f t="shared" si="59"/>
        <v>0</v>
      </c>
      <c r="Q366" s="76">
        <f t="shared" si="65"/>
        <v>0</v>
      </c>
      <c r="R366" s="76">
        <f t="shared" si="66"/>
        <v>0</v>
      </c>
      <c r="S366" s="226">
        <f t="shared" si="67"/>
        <v>0</v>
      </c>
      <c r="T366" s="76">
        <f t="shared" si="60"/>
        <v>0</v>
      </c>
    </row>
    <row r="367" spans="1:20" x14ac:dyDescent="0.2">
      <c r="A367" s="90"/>
      <c r="B367" s="225"/>
      <c r="C367" s="91"/>
      <c r="D367" s="218"/>
      <c r="E367" s="142"/>
      <c r="F367" s="143"/>
      <c r="G367" s="222"/>
      <c r="H367" s="70" t="str">
        <f t="shared" si="68"/>
        <v/>
      </c>
      <c r="I367" s="91"/>
      <c r="J367" s="69" t="str">
        <f t="shared" si="61"/>
        <v/>
      </c>
      <c r="K367" s="221" t="str">
        <f t="shared" si="62"/>
        <v/>
      </c>
      <c r="L367" s="158" t="str">
        <f t="shared" si="63"/>
        <v/>
      </c>
      <c r="M367" s="76" t="str">
        <f t="shared" si="57"/>
        <v/>
      </c>
      <c r="N367" s="76">
        <f t="shared" si="58"/>
        <v>0</v>
      </c>
      <c r="O367" s="75">
        <f t="shared" si="64"/>
        <v>0</v>
      </c>
      <c r="P367" s="75">
        <f t="shared" si="59"/>
        <v>0</v>
      </c>
      <c r="Q367" s="76">
        <f t="shared" si="65"/>
        <v>0</v>
      </c>
      <c r="R367" s="76">
        <f t="shared" si="66"/>
        <v>0</v>
      </c>
      <c r="S367" s="226">
        <f t="shared" si="67"/>
        <v>0</v>
      </c>
      <c r="T367" s="76">
        <f t="shared" si="60"/>
        <v>0</v>
      </c>
    </row>
    <row r="368" spans="1:20" x14ac:dyDescent="0.2">
      <c r="A368" s="90"/>
      <c r="B368" s="225"/>
      <c r="C368" s="91"/>
      <c r="D368" s="218"/>
      <c r="E368" s="142"/>
      <c r="F368" s="143"/>
      <c r="G368" s="222"/>
      <c r="H368" s="70" t="str">
        <f t="shared" si="68"/>
        <v/>
      </c>
      <c r="I368" s="91"/>
      <c r="J368" s="69" t="str">
        <f t="shared" si="61"/>
        <v/>
      </c>
      <c r="K368" s="221" t="str">
        <f t="shared" si="62"/>
        <v/>
      </c>
      <c r="L368" s="158" t="str">
        <f t="shared" si="63"/>
        <v/>
      </c>
      <c r="M368" s="76" t="str">
        <f t="shared" si="57"/>
        <v/>
      </c>
      <c r="N368" s="76">
        <f t="shared" si="58"/>
        <v>0</v>
      </c>
      <c r="O368" s="75">
        <f t="shared" si="64"/>
        <v>0</v>
      </c>
      <c r="P368" s="75">
        <f t="shared" si="59"/>
        <v>0</v>
      </c>
      <c r="Q368" s="76">
        <f t="shared" si="65"/>
        <v>0</v>
      </c>
      <c r="R368" s="76">
        <f t="shared" si="66"/>
        <v>0</v>
      </c>
      <c r="S368" s="226">
        <f t="shared" si="67"/>
        <v>0</v>
      </c>
      <c r="T368" s="76">
        <f t="shared" si="60"/>
        <v>0</v>
      </c>
    </row>
    <row r="369" spans="1:20" x14ac:dyDescent="0.2">
      <c r="A369" s="90"/>
      <c r="B369" s="225"/>
      <c r="C369" s="91"/>
      <c r="D369" s="218"/>
      <c r="E369" s="142"/>
      <c r="F369" s="143"/>
      <c r="G369" s="222"/>
      <c r="H369" s="70" t="str">
        <f t="shared" si="68"/>
        <v/>
      </c>
      <c r="I369" s="91"/>
      <c r="J369" s="69" t="str">
        <f t="shared" si="61"/>
        <v/>
      </c>
      <c r="K369" s="221" t="str">
        <f t="shared" si="62"/>
        <v/>
      </c>
      <c r="L369" s="158" t="str">
        <f t="shared" si="63"/>
        <v/>
      </c>
      <c r="M369" s="76" t="str">
        <f t="shared" si="57"/>
        <v/>
      </c>
      <c r="N369" s="76">
        <f t="shared" si="58"/>
        <v>0</v>
      </c>
      <c r="O369" s="75">
        <f t="shared" si="64"/>
        <v>0</v>
      </c>
      <c r="P369" s="75">
        <f t="shared" si="59"/>
        <v>0</v>
      </c>
      <c r="Q369" s="76">
        <f t="shared" si="65"/>
        <v>0</v>
      </c>
      <c r="R369" s="76">
        <f t="shared" si="66"/>
        <v>0</v>
      </c>
      <c r="S369" s="226">
        <f t="shared" si="67"/>
        <v>0</v>
      </c>
      <c r="T369" s="76">
        <f t="shared" si="60"/>
        <v>0</v>
      </c>
    </row>
    <row r="370" spans="1:20" x14ac:dyDescent="0.2">
      <c r="A370" s="90"/>
      <c r="B370" s="225"/>
      <c r="C370" s="91"/>
      <c r="D370" s="218"/>
      <c r="E370" s="142"/>
      <c r="F370" s="143"/>
      <c r="G370" s="222"/>
      <c r="H370" s="70" t="str">
        <f t="shared" si="68"/>
        <v/>
      </c>
      <c r="I370" s="91"/>
      <c r="J370" s="69" t="str">
        <f t="shared" si="61"/>
        <v/>
      </c>
      <c r="K370" s="221" t="str">
        <f t="shared" si="62"/>
        <v/>
      </c>
      <c r="L370" s="158" t="str">
        <f t="shared" si="63"/>
        <v/>
      </c>
      <c r="M370" s="76" t="str">
        <f t="shared" si="57"/>
        <v/>
      </c>
      <c r="N370" s="76">
        <f t="shared" si="58"/>
        <v>0</v>
      </c>
      <c r="O370" s="75">
        <f t="shared" si="64"/>
        <v>0</v>
      </c>
      <c r="P370" s="75">
        <f t="shared" si="59"/>
        <v>0</v>
      </c>
      <c r="Q370" s="76">
        <f t="shared" si="65"/>
        <v>0</v>
      </c>
      <c r="R370" s="76">
        <f t="shared" si="66"/>
        <v>0</v>
      </c>
      <c r="S370" s="226">
        <f t="shared" si="67"/>
        <v>0</v>
      </c>
      <c r="T370" s="76">
        <f t="shared" si="60"/>
        <v>0</v>
      </c>
    </row>
    <row r="371" spans="1:20" x14ac:dyDescent="0.2">
      <c r="A371" s="90"/>
      <c r="B371" s="225"/>
      <c r="C371" s="91"/>
      <c r="D371" s="218"/>
      <c r="E371" s="142"/>
      <c r="F371" s="143"/>
      <c r="G371" s="222"/>
      <c r="H371" s="70" t="str">
        <f t="shared" si="68"/>
        <v/>
      </c>
      <c r="I371" s="91"/>
      <c r="J371" s="69" t="str">
        <f t="shared" si="61"/>
        <v/>
      </c>
      <c r="K371" s="221" t="str">
        <f t="shared" si="62"/>
        <v/>
      </c>
      <c r="L371" s="158" t="str">
        <f t="shared" si="63"/>
        <v/>
      </c>
      <c r="M371" s="76" t="str">
        <f t="shared" si="57"/>
        <v/>
      </c>
      <c r="N371" s="76">
        <f t="shared" si="58"/>
        <v>0</v>
      </c>
      <c r="O371" s="75">
        <f t="shared" si="64"/>
        <v>0</v>
      </c>
      <c r="P371" s="75">
        <f t="shared" si="59"/>
        <v>0</v>
      </c>
      <c r="Q371" s="76">
        <f t="shared" si="65"/>
        <v>0</v>
      </c>
      <c r="R371" s="76">
        <f t="shared" si="66"/>
        <v>0</v>
      </c>
      <c r="S371" s="226">
        <f t="shared" si="67"/>
        <v>0</v>
      </c>
      <c r="T371" s="76">
        <f t="shared" si="60"/>
        <v>0</v>
      </c>
    </row>
    <row r="372" spans="1:20" x14ac:dyDescent="0.2">
      <c r="A372" s="90"/>
      <c r="B372" s="225"/>
      <c r="C372" s="91"/>
      <c r="D372" s="218"/>
      <c r="E372" s="142"/>
      <c r="F372" s="143"/>
      <c r="G372" s="222"/>
      <c r="H372" s="70" t="str">
        <f t="shared" si="68"/>
        <v/>
      </c>
      <c r="I372" s="91"/>
      <c r="J372" s="69" t="str">
        <f t="shared" si="61"/>
        <v/>
      </c>
      <c r="K372" s="221" t="str">
        <f t="shared" si="62"/>
        <v/>
      </c>
      <c r="L372" s="158" t="str">
        <f t="shared" si="63"/>
        <v/>
      </c>
      <c r="M372" s="76" t="str">
        <f t="shared" si="57"/>
        <v/>
      </c>
      <c r="N372" s="76">
        <f t="shared" si="58"/>
        <v>0</v>
      </c>
      <c r="O372" s="75">
        <f t="shared" si="64"/>
        <v>0</v>
      </c>
      <c r="P372" s="75">
        <f t="shared" si="59"/>
        <v>0</v>
      </c>
      <c r="Q372" s="76">
        <f t="shared" si="65"/>
        <v>0</v>
      </c>
      <c r="R372" s="76">
        <f t="shared" si="66"/>
        <v>0</v>
      </c>
      <c r="S372" s="226">
        <f t="shared" si="67"/>
        <v>0</v>
      </c>
      <c r="T372" s="76">
        <f t="shared" si="60"/>
        <v>0</v>
      </c>
    </row>
    <row r="373" spans="1:20" x14ac:dyDescent="0.2">
      <c r="A373" s="90"/>
      <c r="B373" s="225"/>
      <c r="C373" s="91"/>
      <c r="D373" s="218"/>
      <c r="E373" s="142"/>
      <c r="F373" s="143"/>
      <c r="G373" s="222"/>
      <c r="H373" s="70" t="str">
        <f t="shared" si="68"/>
        <v/>
      </c>
      <c r="I373" s="91"/>
      <c r="J373" s="69" t="str">
        <f t="shared" si="61"/>
        <v/>
      </c>
      <c r="K373" s="221" t="str">
        <f t="shared" si="62"/>
        <v/>
      </c>
      <c r="L373" s="158" t="str">
        <f t="shared" si="63"/>
        <v/>
      </c>
      <c r="M373" s="76" t="str">
        <f t="shared" si="57"/>
        <v/>
      </c>
      <c r="N373" s="76">
        <f t="shared" si="58"/>
        <v>0</v>
      </c>
      <c r="O373" s="75">
        <f t="shared" si="64"/>
        <v>0</v>
      </c>
      <c r="P373" s="75">
        <f t="shared" si="59"/>
        <v>0</v>
      </c>
      <c r="Q373" s="76">
        <f t="shared" si="65"/>
        <v>0</v>
      </c>
      <c r="R373" s="76">
        <f t="shared" si="66"/>
        <v>0</v>
      </c>
      <c r="S373" s="226">
        <f t="shared" si="67"/>
        <v>0</v>
      </c>
      <c r="T373" s="76">
        <f t="shared" si="60"/>
        <v>0</v>
      </c>
    </row>
    <row r="374" spans="1:20" x14ac:dyDescent="0.2">
      <c r="A374" s="90"/>
      <c r="B374" s="225"/>
      <c r="C374" s="91"/>
      <c r="D374" s="218"/>
      <c r="E374" s="142"/>
      <c r="F374" s="143"/>
      <c r="G374" s="222"/>
      <c r="H374" s="70" t="str">
        <f t="shared" si="68"/>
        <v/>
      </c>
      <c r="I374" s="91"/>
      <c r="J374" s="69" t="str">
        <f t="shared" si="61"/>
        <v/>
      </c>
      <c r="K374" s="221" t="str">
        <f t="shared" si="62"/>
        <v/>
      </c>
      <c r="L374" s="158" t="str">
        <f t="shared" si="63"/>
        <v/>
      </c>
      <c r="M374" s="76" t="str">
        <f t="shared" si="57"/>
        <v/>
      </c>
      <c r="N374" s="76">
        <f t="shared" si="58"/>
        <v>0</v>
      </c>
      <c r="O374" s="75">
        <f t="shared" si="64"/>
        <v>0</v>
      </c>
      <c r="P374" s="75">
        <f t="shared" si="59"/>
        <v>0</v>
      </c>
      <c r="Q374" s="76">
        <f t="shared" si="65"/>
        <v>0</v>
      </c>
      <c r="R374" s="76">
        <f t="shared" si="66"/>
        <v>0</v>
      </c>
      <c r="S374" s="226">
        <f t="shared" si="67"/>
        <v>0</v>
      </c>
      <c r="T374" s="76">
        <f t="shared" si="60"/>
        <v>0</v>
      </c>
    </row>
    <row r="375" spans="1:20" x14ac:dyDescent="0.2">
      <c r="A375" s="90"/>
      <c r="B375" s="225"/>
      <c r="C375" s="91"/>
      <c r="D375" s="218"/>
      <c r="E375" s="142"/>
      <c r="F375" s="143"/>
      <c r="G375" s="222"/>
      <c r="H375" s="70" t="str">
        <f t="shared" si="68"/>
        <v/>
      </c>
      <c r="I375" s="91"/>
      <c r="J375" s="69" t="str">
        <f t="shared" si="61"/>
        <v/>
      </c>
      <c r="K375" s="221" t="str">
        <f t="shared" si="62"/>
        <v/>
      </c>
      <c r="L375" s="158" t="str">
        <f t="shared" si="63"/>
        <v/>
      </c>
      <c r="M375" s="76" t="str">
        <f t="shared" si="57"/>
        <v/>
      </c>
      <c r="N375" s="76">
        <f t="shared" ref="N375:N377" si="69">IF(C375&gt;0,IF(D375&gt;0,IF(J375&gt;12350,1,0),IF(E375&gt;0,IF(C375/E375&gt;12350,1,0),0)),0)</f>
        <v>0</v>
      </c>
      <c r="O375" s="75">
        <f t="shared" si="64"/>
        <v>0</v>
      </c>
      <c r="P375" s="75">
        <f t="shared" si="59"/>
        <v>0</v>
      </c>
      <c r="Q375" s="76">
        <f t="shared" si="65"/>
        <v>0</v>
      </c>
      <c r="R375" s="76">
        <f t="shared" si="66"/>
        <v>0</v>
      </c>
      <c r="S375" s="226">
        <f t="shared" si="67"/>
        <v>0</v>
      </c>
      <c r="T375" s="76">
        <f t="shared" si="60"/>
        <v>0</v>
      </c>
    </row>
    <row r="376" spans="1:20" x14ac:dyDescent="0.2">
      <c r="A376" s="90"/>
      <c r="B376" s="225"/>
      <c r="C376" s="91"/>
      <c r="D376" s="218"/>
      <c r="E376" s="142"/>
      <c r="F376" s="143"/>
      <c r="G376" s="222"/>
      <c r="H376" s="70" t="str">
        <f t="shared" ref="H376:H377" si="70">IF($B$4="","",IF(C376*D376&gt;0,ROUND(+G376/5*$D$5*E376*D376,2),""))</f>
        <v/>
      </c>
      <c r="I376" s="91"/>
      <c r="J376" s="69" t="str">
        <f t="shared" ref="J376:J377" si="71">IF(C376*D376&gt;0,+C376/D376,"")</f>
        <v/>
      </c>
      <c r="K376" s="221" t="str">
        <f t="shared" ref="K376:K377" si="72">IF(C376*D376&gt;0,+E376*G376,"")</f>
        <v/>
      </c>
      <c r="L376" s="158" t="str">
        <f t="shared" ref="L376:L377" si="73">IF(C376&gt;0,IF(D376&gt;0,+E376*C376,C376)/$D$4*$D$5,"")</f>
        <v/>
      </c>
      <c r="M376" s="76" t="str">
        <f t="shared" si="57"/>
        <v/>
      </c>
      <c r="N376" s="76">
        <f t="shared" si="69"/>
        <v>0</v>
      </c>
      <c r="O376" s="75">
        <f t="shared" ref="O376:O377" si="74">IF(F376&gt;E376,1,0)</f>
        <v>0</v>
      </c>
      <c r="P376" s="75">
        <f t="shared" si="59"/>
        <v>0</v>
      </c>
      <c r="Q376" s="76">
        <f t="shared" ref="Q376:Q377" si="75">IF(C376&gt;0,IF(OR(H376="",I376&gt;H376),1,0),0)</f>
        <v>0</v>
      </c>
      <c r="R376" s="76">
        <f t="shared" ref="R376:R377" si="76">IF(AND(F376&lt;1,I376&gt;0),1,0)</f>
        <v>0</v>
      </c>
      <c r="S376" s="226">
        <f t="shared" ref="S376:S377" si="77">IF(AND(ISBLANK(A376),ISBLANK(C376),ISBLANK(D376),ISBLANK(E376),ISBLANK(F376),ISBLANK(G376),ISBLANK(I376)),0,IF(ISBLANK(B376),1,0))</f>
        <v>0</v>
      </c>
      <c r="T376" s="76">
        <f t="shared" si="60"/>
        <v>0</v>
      </c>
    </row>
    <row r="377" spans="1:20" x14ac:dyDescent="0.2">
      <c r="A377" s="90"/>
      <c r="B377" s="225"/>
      <c r="C377" s="91"/>
      <c r="D377" s="218"/>
      <c r="E377" s="142"/>
      <c r="F377" s="143"/>
      <c r="G377" s="222"/>
      <c r="H377" s="70" t="str">
        <f t="shared" si="70"/>
        <v/>
      </c>
      <c r="I377" s="91"/>
      <c r="J377" s="69" t="str">
        <f t="shared" si="71"/>
        <v/>
      </c>
      <c r="K377" s="221" t="str">
        <f t="shared" si="72"/>
        <v/>
      </c>
      <c r="L377" s="158" t="str">
        <f t="shared" si="73"/>
        <v/>
      </c>
      <c r="M377" s="76" t="str">
        <f t="shared" si="57"/>
        <v/>
      </c>
      <c r="N377" s="76">
        <f t="shared" si="69"/>
        <v>0</v>
      </c>
      <c r="O377" s="75">
        <f t="shared" si="74"/>
        <v>0</v>
      </c>
      <c r="P377" s="75">
        <f t="shared" si="59"/>
        <v>0</v>
      </c>
      <c r="Q377" s="76">
        <f t="shared" si="75"/>
        <v>0</v>
      </c>
      <c r="R377" s="76">
        <f t="shared" si="76"/>
        <v>0</v>
      </c>
      <c r="S377" s="226">
        <f t="shared" si="77"/>
        <v>0</v>
      </c>
      <c r="T377" s="76">
        <f t="shared" si="60"/>
        <v>0</v>
      </c>
    </row>
    <row r="378" spans="1:20" ht="60" x14ac:dyDescent="0.2">
      <c r="A378" s="100" t="s">
        <v>70</v>
      </c>
      <c r="B378" s="214"/>
      <c r="C378" s="101"/>
      <c r="D378" s="102"/>
      <c r="E378" s="103" t="s">
        <v>90</v>
      </c>
      <c r="F378" s="104" t="s">
        <v>86</v>
      </c>
      <c r="G378" s="103" t="s">
        <v>91</v>
      </c>
      <c r="H378" s="103" t="s">
        <v>102</v>
      </c>
      <c r="I378" s="103" t="s">
        <v>89</v>
      </c>
      <c r="J378" s="102"/>
      <c r="K378" s="102"/>
      <c r="L378" s="105" t="s">
        <v>69</v>
      </c>
      <c r="M378" s="102"/>
      <c r="N378" s="121"/>
      <c r="O378" s="120"/>
      <c r="P378" s="120"/>
      <c r="Q378" s="121"/>
      <c r="R378" s="121"/>
      <c r="S378" s="121"/>
      <c r="T378" s="121"/>
    </row>
    <row r="379" spans="1:20" x14ac:dyDescent="0.2">
      <c r="A379" s="92" t="str">
        <f>+'Domanda-Conteggio'!V23</f>
        <v>a) 
&lt;= 3'470</v>
      </c>
      <c r="B379" s="98"/>
      <c r="C379" s="93"/>
      <c r="D379" s="94"/>
      <c r="E379" s="95">
        <f t="shared" ref="E379:F381" si="78">SUMIF($M$8:$M$377,$A379,E$8:E$377)</f>
        <v>0</v>
      </c>
      <c r="F379" s="95">
        <f t="shared" si="78"/>
        <v>0</v>
      </c>
      <c r="G379" s="96" t="s">
        <v>5</v>
      </c>
      <c r="H379" s="97">
        <f t="shared" ref="H379:I381" si="79">SUMIF($M$8:$M$377,$A379,H$8:H$377)</f>
        <v>0</v>
      </c>
      <c r="I379" s="97">
        <f t="shared" si="79"/>
        <v>0</v>
      </c>
      <c r="J379" s="98"/>
      <c r="K379" s="98"/>
      <c r="L379" s="99">
        <f>SUMIF($M$8:$M$377,$A379,L$8:L$377)</f>
        <v>0</v>
      </c>
      <c r="M379" s="98"/>
      <c r="N379" s="95"/>
      <c r="O379" s="92"/>
      <c r="P379" s="92"/>
      <c r="Q379" s="95"/>
      <c r="R379" s="95"/>
      <c r="S379" s="95"/>
      <c r="T379" s="95"/>
    </row>
    <row r="380" spans="1:20" x14ac:dyDescent="0.2">
      <c r="A380" s="75" t="str">
        <f>+'Domanda-Conteggio'!X23</f>
        <v>b) &gt; 3'470 e &lt; 4'340</v>
      </c>
      <c r="B380" s="86"/>
      <c r="C380" s="71"/>
      <c r="D380" s="88"/>
      <c r="E380" s="76">
        <f t="shared" si="78"/>
        <v>0</v>
      </c>
      <c r="F380" s="76">
        <f t="shared" si="78"/>
        <v>0</v>
      </c>
      <c r="G380" s="219" t="str">
        <f>IF(E380=0,"---",SUMIF($M$8:$M$377,$A380,$K$8:$K$377)/E380)</f>
        <v>---</v>
      </c>
      <c r="H380" s="77">
        <f t="shared" si="79"/>
        <v>0</v>
      </c>
      <c r="I380" s="77">
        <f t="shared" si="79"/>
        <v>0</v>
      </c>
      <c r="J380" s="86"/>
      <c r="K380" s="86"/>
      <c r="L380" s="69">
        <f>SUMIF($M$8:$M$377,$A380,L$8:L$377)</f>
        <v>0</v>
      </c>
      <c r="M380" s="86"/>
      <c r="N380" s="76"/>
      <c r="O380" s="75"/>
      <c r="P380" s="75"/>
      <c r="Q380" s="76"/>
      <c r="R380" s="76"/>
      <c r="S380" s="76"/>
      <c r="T380" s="76"/>
    </row>
    <row r="381" spans="1:20" x14ac:dyDescent="0.2">
      <c r="A381" s="78" t="str">
        <f>+'Domanda-Conteggio'!Z23</f>
        <v>c) 
&gt;= 4'340</v>
      </c>
      <c r="B381" s="87"/>
      <c r="C381" s="74"/>
      <c r="D381" s="89"/>
      <c r="E381" s="79">
        <f t="shared" si="78"/>
        <v>0</v>
      </c>
      <c r="F381" s="79">
        <f t="shared" si="78"/>
        <v>0</v>
      </c>
      <c r="G381" s="80" t="s">
        <v>5</v>
      </c>
      <c r="H381" s="81">
        <f t="shared" si="79"/>
        <v>0</v>
      </c>
      <c r="I381" s="81">
        <f t="shared" si="79"/>
        <v>0</v>
      </c>
      <c r="J381" s="87"/>
      <c r="K381" s="87"/>
      <c r="L381" s="72">
        <f>SUMIF($M$8:$M$377,$A381,L$8:L$377)</f>
        <v>0</v>
      </c>
      <c r="M381" s="87"/>
      <c r="N381" s="79"/>
      <c r="O381" s="78"/>
      <c r="P381" s="78"/>
      <c r="Q381" s="79"/>
      <c r="R381" s="79"/>
      <c r="S381" s="79"/>
      <c r="T381" s="79"/>
    </row>
    <row r="382" spans="1:20" x14ac:dyDescent="0.2">
      <c r="A382" s="82" t="s">
        <v>55</v>
      </c>
      <c r="B382" s="67"/>
      <c r="C382" s="85"/>
      <c r="D382" s="67"/>
      <c r="E382" s="83">
        <f>SUM(E379:E381)</f>
        <v>0</v>
      </c>
      <c r="F382" s="83">
        <f>SUM(F379:F381)</f>
        <v>0</v>
      </c>
      <c r="G382" s="83"/>
      <c r="H382" s="84">
        <f>SUM(H379:H381)</f>
        <v>0</v>
      </c>
      <c r="I382" s="84">
        <f>SUM(I379:I381)</f>
        <v>0</v>
      </c>
      <c r="J382" s="67"/>
      <c r="K382" s="67"/>
      <c r="L382" s="84">
        <f>SUM(L379:L381)</f>
        <v>0</v>
      </c>
      <c r="M382" s="67"/>
      <c r="N382" s="123">
        <f t="shared" ref="N382:T382" si="80">SUM(N8:N377)</f>
        <v>0</v>
      </c>
      <c r="O382" s="122">
        <f t="shared" si="80"/>
        <v>0</v>
      </c>
      <c r="P382" s="122">
        <f t="shared" si="80"/>
        <v>0</v>
      </c>
      <c r="Q382" s="123">
        <f t="shared" si="80"/>
        <v>0</v>
      </c>
      <c r="R382" s="123">
        <f t="shared" si="80"/>
        <v>0</v>
      </c>
      <c r="S382" s="123">
        <f t="shared" si="80"/>
        <v>0</v>
      </c>
      <c r="T382" s="123">
        <f t="shared" si="80"/>
        <v>0</v>
      </c>
    </row>
    <row r="384" spans="1:20" ht="14.25" customHeight="1" x14ac:dyDescent="0.2">
      <c r="A384" s="29" t="s">
        <v>52</v>
      </c>
      <c r="B384" s="29"/>
      <c r="C384" s="29"/>
      <c r="D384" s="29"/>
      <c r="E384" s="319" t="s">
        <v>84</v>
      </c>
      <c r="F384" s="319"/>
      <c r="G384" s="319"/>
    </row>
    <row r="385" spans="1:7" ht="6" customHeight="1" x14ac:dyDescent="0.2">
      <c r="A385" s="30"/>
      <c r="B385" s="30"/>
      <c r="C385" s="30"/>
      <c r="D385" s="30"/>
      <c r="E385" s="30"/>
      <c r="F385" s="30"/>
      <c r="G385" s="31"/>
    </row>
    <row r="386" spans="1:7" ht="14.25" customHeight="1" x14ac:dyDescent="0.2">
      <c r="A386" s="311" t="s">
        <v>1</v>
      </c>
      <c r="B386" s="311"/>
      <c r="C386" s="311"/>
      <c r="D386" s="32"/>
      <c r="E386" s="32"/>
      <c r="F386" s="32"/>
      <c r="G386" s="32"/>
    </row>
    <row r="387" spans="1:7" ht="6" customHeight="1" x14ac:dyDescent="0.2">
      <c r="A387" s="63"/>
      <c r="B387" s="63"/>
      <c r="C387" s="63"/>
      <c r="D387" s="1"/>
      <c r="E387" s="63"/>
      <c r="F387" s="63"/>
      <c r="G387" s="63"/>
    </row>
  </sheetData>
  <sheetProtection password="8E1A" sheet="1" objects="1" scenarios="1" selectLockedCells="1"/>
  <mergeCells count="8">
    <mergeCell ref="A386:C386"/>
    <mergeCell ref="C6:F6"/>
    <mergeCell ref="A1:M1"/>
    <mergeCell ref="A2:M2"/>
    <mergeCell ref="E384:G384"/>
    <mergeCell ref="D3:H3"/>
    <mergeCell ref="F4:H4"/>
    <mergeCell ref="E5:H5"/>
  </mergeCells>
  <conditionalFormatting sqref="M8:M377">
    <cfRule type="expression" dxfId="11" priority="53">
      <formula>$T8&gt;0</formula>
    </cfRule>
  </conditionalFormatting>
  <conditionalFormatting sqref="L8:L377 J8:J377 C8:C377">
    <cfRule type="expression" dxfId="10" priority="1">
      <formula>$N8&gt;0</formula>
    </cfRule>
  </conditionalFormatting>
  <conditionalFormatting sqref="E8:F377">
    <cfRule type="expression" dxfId="9" priority="8">
      <formula>$O8&gt;0</formula>
    </cfRule>
  </conditionalFormatting>
  <conditionalFormatting sqref="G8:G377">
    <cfRule type="expression" dxfId="8" priority="18">
      <formula>$P8&gt;0</formula>
    </cfRule>
  </conditionalFormatting>
  <conditionalFormatting sqref="H8:I377">
    <cfRule type="expression" dxfId="7" priority="19">
      <formula>$Q8&gt;0</formula>
    </cfRule>
  </conditionalFormatting>
  <conditionalFormatting sqref="B8:B377">
    <cfRule type="expression" dxfId="6" priority="47">
      <formula>$S8&gt;0</formula>
    </cfRule>
  </conditionalFormatting>
  <conditionalFormatting sqref="F8:F377 I8:I377">
    <cfRule type="expression" dxfId="5" priority="20">
      <formula>$R8&gt;0</formula>
    </cfRule>
  </conditionalFormatting>
  <printOptions horizontalCentered="1"/>
  <pageMargins left="0.19685039370078741" right="0.19685039370078741" top="0.39370078740157483" bottom="0.39370078740157483" header="0.19685039370078741" footer="0.19685039370078741"/>
  <pageSetup paperSize="9" scale="64" fitToHeight="6" orientation="landscape" r:id="rId1"/>
  <headerFooter>
    <oddFooter>&amp;LPagina &amp;P / &amp;N&amp;RKAE-COVID-19 (V 18.01.2021)</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Selezione!$A$2:$A$7</xm:f>
          </x14:formula1>
          <xm:sqref>B8:B377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
  <dimension ref="A1:Q33"/>
  <sheetViews>
    <sheetView showGridLines="0" zoomScale="85" zoomScaleNormal="85" workbookViewId="0">
      <selection sqref="A1:L1"/>
    </sheetView>
  </sheetViews>
  <sheetFormatPr defaultColWidth="10.75" defaultRowHeight="14.25" outlineLevelRow="1" x14ac:dyDescent="0.2"/>
  <cols>
    <col min="1" max="1" width="20.125" customWidth="1"/>
    <col min="2" max="2" width="15.5" customWidth="1"/>
    <col min="3" max="3" width="11" bestFit="1" customWidth="1"/>
    <col min="4" max="4" width="13.375" bestFit="1" customWidth="1"/>
    <col min="5" max="5" width="14.125" style="64" bestFit="1" customWidth="1"/>
    <col min="6" max="6" width="17.5" bestFit="1" customWidth="1"/>
    <col min="7" max="7" width="12.25" customWidth="1"/>
    <col min="8" max="8" width="15.125" bestFit="1" customWidth="1"/>
    <col min="9" max="9" width="14.375" bestFit="1" customWidth="1"/>
    <col min="10" max="10" width="16.75" customWidth="1"/>
    <col min="11" max="11" width="12.75" customWidth="1"/>
    <col min="12" max="12" width="20.5" bestFit="1" customWidth="1"/>
    <col min="13" max="13" width="7.875" hidden="1" customWidth="1"/>
    <col min="14" max="14" width="15.25" hidden="1" customWidth="1"/>
    <col min="15" max="15" width="14.75" hidden="1" customWidth="1"/>
    <col min="16" max="16" width="14" hidden="1" customWidth="1"/>
    <col min="17" max="17" width="9.125" hidden="1" customWidth="1"/>
  </cols>
  <sheetData>
    <row r="1" spans="1:17" ht="48.6" customHeight="1" x14ac:dyDescent="0.2">
      <c r="A1" s="323" t="s">
        <v>104</v>
      </c>
      <c r="B1" s="323"/>
      <c r="C1" s="323"/>
      <c r="D1" s="323"/>
      <c r="E1" s="323"/>
      <c r="F1" s="323"/>
      <c r="G1" s="323"/>
      <c r="H1" s="323"/>
      <c r="I1" s="323"/>
      <c r="J1" s="323"/>
      <c r="K1" s="323"/>
      <c r="L1" s="323"/>
      <c r="M1" s="118"/>
      <c r="N1" s="118"/>
      <c r="O1" s="118"/>
      <c r="P1" s="118"/>
      <c r="Q1" s="118"/>
    </row>
    <row r="2" spans="1:17" ht="70.900000000000006" customHeight="1" x14ac:dyDescent="0.2">
      <c r="A2" s="318" t="s">
        <v>137</v>
      </c>
      <c r="B2" s="318"/>
      <c r="C2" s="318"/>
      <c r="D2" s="318"/>
      <c r="E2" s="318"/>
      <c r="F2" s="318"/>
      <c r="G2" s="318"/>
      <c r="H2" s="318"/>
      <c r="I2" s="318"/>
      <c r="J2" s="318"/>
      <c r="K2" s="318"/>
      <c r="L2" s="318"/>
      <c r="M2" s="318"/>
    </row>
    <row r="3" spans="1:17" ht="16.899999999999999" customHeight="1" x14ac:dyDescent="0.2">
      <c r="A3" s="168" t="str">
        <f>'Domanda-Conteggio'!A10</f>
        <v>No RIS + SE</v>
      </c>
      <c r="B3" s="169">
        <f>'Domanda-Conteggio'!B10</f>
        <v>0</v>
      </c>
      <c r="C3" s="170" t="str">
        <f>'Domanda-Conteggio'!A4</f>
        <v xml:space="preserve">Ditta </v>
      </c>
      <c r="D3" s="320">
        <f>'Domanda-Conteggio'!A5</f>
        <v>0</v>
      </c>
      <c r="E3" s="320"/>
      <c r="F3" s="320"/>
      <c r="G3" s="320"/>
      <c r="H3" s="320"/>
    </row>
    <row r="4" spans="1:17" ht="18" customHeight="1" x14ac:dyDescent="0.25">
      <c r="A4" s="65" t="s">
        <v>58</v>
      </c>
      <c r="B4" s="177">
        <f>IF(ISBLANK('Domanda-Conteggio'!C16),"",'Domanda-Conteggio'!C16)</f>
        <v>44166</v>
      </c>
      <c r="C4" s="176" t="s">
        <v>92</v>
      </c>
      <c r="D4" s="68">
        <f>NETWORKDAYS(B4,EDATE(B4,1)-1)</f>
        <v>23</v>
      </c>
      <c r="E4" s="64" t="s">
        <v>83</v>
      </c>
      <c r="H4" s="316" t="str">
        <f>IF(MAX(M28:Q28)&gt;0,"Verificare i dati","")</f>
        <v/>
      </c>
      <c r="I4" s="316"/>
    </row>
    <row r="5" spans="1:17" ht="18" customHeight="1" x14ac:dyDescent="0.25">
      <c r="A5" s="65" t="s">
        <v>75</v>
      </c>
      <c r="B5" s="171" t="str">
        <f>IF(ISBLANK('Domanda-Conteggio'!C19),"",'Domanda-Conteggio'!C19)</f>
        <v/>
      </c>
      <c r="C5" s="172" t="str">
        <f>IF(ISBLANK('Domanda-Conteggio'!E19),"",'Domanda-Conteggio'!E19)</f>
        <v/>
      </c>
      <c r="D5" s="68">
        <f>IF(AND(B5="",C5=""),+D4,NETWORKDAYS(B5,C5))</f>
        <v>23</v>
      </c>
      <c r="E5" t="s">
        <v>82</v>
      </c>
    </row>
    <row r="6" spans="1:17" ht="15" x14ac:dyDescent="0.25">
      <c r="B6" s="316" t="str">
        <f>IF(B4="","nella scheda «Italiano» selezionare il mese","")</f>
        <v/>
      </c>
      <c r="C6" s="316"/>
      <c r="D6" s="316"/>
      <c r="E6" s="316"/>
    </row>
    <row r="7" spans="1:17" ht="87.6" customHeight="1" x14ac:dyDescent="0.2">
      <c r="A7" s="160" t="s">
        <v>107</v>
      </c>
      <c r="B7" s="207" t="s">
        <v>109</v>
      </c>
      <c r="C7" s="161" t="s">
        <v>62</v>
      </c>
      <c r="D7" s="163" t="s">
        <v>63</v>
      </c>
      <c r="E7" s="162" t="s">
        <v>64</v>
      </c>
      <c r="F7" s="163" t="s">
        <v>65</v>
      </c>
      <c r="G7" s="161" t="s">
        <v>100</v>
      </c>
      <c r="H7" s="161" t="s">
        <v>66</v>
      </c>
      <c r="I7" s="161" t="s">
        <v>67</v>
      </c>
      <c r="J7" s="163" t="s">
        <v>68</v>
      </c>
      <c r="K7" s="164" t="s">
        <v>69</v>
      </c>
      <c r="L7" s="165" t="s">
        <v>70</v>
      </c>
      <c r="M7" s="108" t="s">
        <v>71</v>
      </c>
      <c r="N7" s="119" t="s">
        <v>72</v>
      </c>
      <c r="O7" s="108" t="s">
        <v>73</v>
      </c>
      <c r="P7" s="108" t="s">
        <v>101</v>
      </c>
      <c r="Q7" s="108" t="s">
        <v>74</v>
      </c>
    </row>
    <row r="8" spans="1:17" x14ac:dyDescent="0.2">
      <c r="A8" s="152" t="s">
        <v>135</v>
      </c>
      <c r="B8" s="178">
        <v>50000</v>
      </c>
      <c r="C8" s="166"/>
      <c r="D8" s="179">
        <v>10</v>
      </c>
      <c r="E8" s="180">
        <v>10</v>
      </c>
      <c r="F8" s="167"/>
      <c r="G8" s="178">
        <v>1840</v>
      </c>
      <c r="H8" s="178">
        <v>920</v>
      </c>
      <c r="I8" s="156" t="str">
        <f>IF(B8*C8&gt;0,+B8/C8,"")</f>
        <v/>
      </c>
      <c r="J8" s="157" t="str">
        <f>IF(B8*C8&gt;0,+D8*F8,"")</f>
        <v/>
      </c>
      <c r="K8" s="158">
        <f>IF(B8&gt;0,IF(C8&gt;0,+D8*B8,B8)/$D$4*$D$5,"")</f>
        <v>50000</v>
      </c>
      <c r="L8" s="159" t="str">
        <f t="shared" ref="L8:L23" si="0">IF(B8&gt;0,IF(C8&gt;0,IF(I8&lt;=3470,$A$25,IF(I8&gt;=4340,$A$27,$A$26)),IF(D8&gt;0,IF(B8/D8&gt;=4340,$A$27,$Q$7),"")),"")</f>
        <v>c) 
&gt;= 4'340</v>
      </c>
      <c r="M8" s="76">
        <f t="shared" ref="M8:M15" si="1">IF(B8&gt;0,IF(C8&gt;0,IF(I8&gt;12350,1,0),IF(D8&gt;0,IF(B8/D8&gt;12350,1,0),0)),0)</f>
        <v>0</v>
      </c>
      <c r="N8" s="75">
        <f>IF(E8&gt;D8,1,0)</f>
        <v>0</v>
      </c>
      <c r="O8" s="75">
        <f t="shared" ref="O8:O23" si="2">IF(AND(L8=$A$26,ISBLANK(F8)),1,0)</f>
        <v>0</v>
      </c>
      <c r="P8" s="76">
        <f>IF(B8&gt;0,IF(OR(G8="",H8&gt;G8),1,0),0)</f>
        <v>0</v>
      </c>
      <c r="Q8" s="76">
        <f t="shared" ref="Q8:Q23" si="3">IF(AND(B8*MAX(C8:D8)&gt;0,L8&lt;&gt;$A$25,L8&lt;&gt;$A$26,L8&lt;&gt;$A$27),1,0)</f>
        <v>0</v>
      </c>
    </row>
    <row r="9" spans="1:17" x14ac:dyDescent="0.2">
      <c r="A9" s="181"/>
      <c r="B9" s="182"/>
      <c r="C9" s="183"/>
      <c r="D9" s="184"/>
      <c r="E9" s="185"/>
      <c r="F9" s="186"/>
      <c r="G9" s="70" t="str">
        <f t="shared" ref="G9:G17" si="4">IF($B$4="","",IF(B9*C9&gt;0,+F9/5*$D$4*D9*C9,""))</f>
        <v/>
      </c>
      <c r="H9" s="182"/>
      <c r="I9" s="69" t="str">
        <f t="shared" ref="I9:I17" si="5">IF(B9*C9&gt;0,+B9/C9,"")</f>
        <v/>
      </c>
      <c r="J9" s="70" t="str">
        <f t="shared" ref="J9:J17" si="6">IF(B9*C9&gt;0,+D9*F9,"")</f>
        <v/>
      </c>
      <c r="K9" s="70" t="str">
        <f t="shared" ref="K9:K17" si="7">IF(B9&gt;0,IF(C9&gt;0,+D9*B9,B9)/$D$4*$D$5,"")</f>
        <v/>
      </c>
      <c r="L9" s="76" t="str">
        <f t="shared" si="0"/>
        <v/>
      </c>
      <c r="M9" s="76">
        <f t="shared" si="1"/>
        <v>0</v>
      </c>
      <c r="N9" s="75">
        <f t="shared" ref="N9:N17" si="8">IF(E9&gt;D9,1,0)</f>
        <v>0</v>
      </c>
      <c r="O9" s="75">
        <f t="shared" si="2"/>
        <v>0</v>
      </c>
      <c r="P9" s="76">
        <f t="shared" ref="P9:P17" si="9">IF(B9&gt;0,IF(OR(G9="",H9&gt;G9),1,0),0)</f>
        <v>0</v>
      </c>
      <c r="Q9" s="76">
        <f t="shared" si="3"/>
        <v>0</v>
      </c>
    </row>
    <row r="10" spans="1:17" x14ac:dyDescent="0.2">
      <c r="A10" s="181" t="s">
        <v>76</v>
      </c>
      <c r="B10" s="182">
        <v>4500</v>
      </c>
      <c r="C10" s="183">
        <v>0.5</v>
      </c>
      <c r="D10" s="184">
        <v>1</v>
      </c>
      <c r="E10" s="185">
        <v>1</v>
      </c>
      <c r="F10" s="186">
        <v>42</v>
      </c>
      <c r="G10" s="70">
        <f t="shared" si="4"/>
        <v>96.600000000000009</v>
      </c>
      <c r="H10" s="182">
        <v>38.5</v>
      </c>
      <c r="I10" s="69">
        <f t="shared" si="5"/>
        <v>9000</v>
      </c>
      <c r="J10" s="70">
        <f t="shared" si="6"/>
        <v>42</v>
      </c>
      <c r="K10" s="70">
        <f t="shared" si="7"/>
        <v>4500</v>
      </c>
      <c r="L10" s="76" t="str">
        <f t="shared" si="0"/>
        <v>c) 
&gt;= 4'340</v>
      </c>
      <c r="M10" s="76">
        <f t="shared" si="1"/>
        <v>0</v>
      </c>
      <c r="N10" s="75">
        <f t="shared" si="8"/>
        <v>0</v>
      </c>
      <c r="O10" s="75">
        <f t="shared" si="2"/>
        <v>0</v>
      </c>
      <c r="P10" s="76">
        <f t="shared" si="9"/>
        <v>0</v>
      </c>
      <c r="Q10" s="76">
        <f t="shared" si="3"/>
        <v>0</v>
      </c>
    </row>
    <row r="11" spans="1:17" x14ac:dyDescent="0.2">
      <c r="A11" s="181" t="s">
        <v>77</v>
      </c>
      <c r="B11" s="182">
        <v>2000</v>
      </c>
      <c r="C11" s="183">
        <v>0.5</v>
      </c>
      <c r="D11" s="184">
        <v>1</v>
      </c>
      <c r="E11" s="185">
        <v>1</v>
      </c>
      <c r="F11" s="186">
        <v>40</v>
      </c>
      <c r="G11" s="70">
        <f t="shared" si="4"/>
        <v>92</v>
      </c>
      <c r="H11" s="182">
        <v>40</v>
      </c>
      <c r="I11" s="69">
        <f t="shared" si="5"/>
        <v>4000</v>
      </c>
      <c r="J11" s="70">
        <f t="shared" si="6"/>
        <v>40</v>
      </c>
      <c r="K11" s="70">
        <f t="shared" si="7"/>
        <v>2000</v>
      </c>
      <c r="L11" s="76" t="str">
        <f t="shared" si="0"/>
        <v>b) &gt; 3'470 e &lt; 4'340</v>
      </c>
      <c r="M11" s="76">
        <f t="shared" si="1"/>
        <v>0</v>
      </c>
      <c r="N11" s="75">
        <f t="shared" si="8"/>
        <v>0</v>
      </c>
      <c r="O11" s="75">
        <f t="shared" si="2"/>
        <v>0</v>
      </c>
      <c r="P11" s="76">
        <f t="shared" si="9"/>
        <v>0</v>
      </c>
      <c r="Q11" s="76">
        <f t="shared" si="3"/>
        <v>0</v>
      </c>
    </row>
    <row r="12" spans="1:17" x14ac:dyDescent="0.2">
      <c r="A12" s="181" t="s">
        <v>78</v>
      </c>
      <c r="B12" s="182">
        <v>1420</v>
      </c>
      <c r="C12" s="183">
        <v>0.4</v>
      </c>
      <c r="D12" s="184">
        <v>2</v>
      </c>
      <c r="E12" s="185">
        <v>2</v>
      </c>
      <c r="F12" s="186">
        <v>40</v>
      </c>
      <c r="G12" s="70">
        <f t="shared" si="4"/>
        <v>147.20000000000002</v>
      </c>
      <c r="H12" s="182">
        <v>60</v>
      </c>
      <c r="I12" s="69">
        <f t="shared" si="5"/>
        <v>3550</v>
      </c>
      <c r="J12" s="70">
        <f t="shared" si="6"/>
        <v>80</v>
      </c>
      <c r="K12" s="70">
        <f t="shared" si="7"/>
        <v>2840</v>
      </c>
      <c r="L12" s="76" t="str">
        <f t="shared" si="0"/>
        <v>b) &gt; 3'470 e &lt; 4'340</v>
      </c>
      <c r="M12" s="76">
        <f t="shared" si="1"/>
        <v>0</v>
      </c>
      <c r="N12" s="75">
        <f t="shared" si="8"/>
        <v>0</v>
      </c>
      <c r="O12" s="75">
        <f t="shared" si="2"/>
        <v>0</v>
      </c>
      <c r="P12" s="76">
        <f t="shared" si="9"/>
        <v>0</v>
      </c>
      <c r="Q12" s="76">
        <f t="shared" si="3"/>
        <v>0</v>
      </c>
    </row>
    <row r="13" spans="1:17" x14ac:dyDescent="0.2">
      <c r="A13" s="181" t="s">
        <v>79</v>
      </c>
      <c r="B13" s="182">
        <v>2130</v>
      </c>
      <c r="C13" s="183">
        <v>0.6</v>
      </c>
      <c r="D13" s="184">
        <v>2</v>
      </c>
      <c r="E13" s="185">
        <v>2</v>
      </c>
      <c r="F13" s="186">
        <v>40</v>
      </c>
      <c r="G13" s="70">
        <f t="shared" si="4"/>
        <v>220.79999999999998</v>
      </c>
      <c r="H13" s="182">
        <v>100</v>
      </c>
      <c r="I13" s="69">
        <f t="shared" si="5"/>
        <v>3550</v>
      </c>
      <c r="J13" s="70">
        <f t="shared" si="6"/>
        <v>80</v>
      </c>
      <c r="K13" s="70">
        <f t="shared" si="7"/>
        <v>4260</v>
      </c>
      <c r="L13" s="76" t="str">
        <f t="shared" si="0"/>
        <v>b) &gt; 3'470 e &lt; 4'340</v>
      </c>
      <c r="M13" s="76">
        <f t="shared" si="1"/>
        <v>0</v>
      </c>
      <c r="N13" s="75">
        <f t="shared" si="8"/>
        <v>0</v>
      </c>
      <c r="O13" s="75">
        <f t="shared" si="2"/>
        <v>0</v>
      </c>
      <c r="P13" s="76">
        <f t="shared" si="9"/>
        <v>0</v>
      </c>
      <c r="Q13" s="76">
        <f t="shared" si="3"/>
        <v>0</v>
      </c>
    </row>
    <row r="14" spans="1:17" x14ac:dyDescent="0.2">
      <c r="A14" s="181" t="s">
        <v>80</v>
      </c>
      <c r="B14" s="182">
        <v>2780</v>
      </c>
      <c r="C14" s="183">
        <v>1</v>
      </c>
      <c r="D14" s="184">
        <v>6</v>
      </c>
      <c r="E14" s="185">
        <v>4</v>
      </c>
      <c r="F14" s="186">
        <v>40</v>
      </c>
      <c r="G14" s="70">
        <f t="shared" si="4"/>
        <v>1104</v>
      </c>
      <c r="H14" s="182">
        <v>368</v>
      </c>
      <c r="I14" s="69">
        <f t="shared" si="5"/>
        <v>2780</v>
      </c>
      <c r="J14" s="70">
        <f t="shared" si="6"/>
        <v>240</v>
      </c>
      <c r="K14" s="70">
        <f t="shared" si="7"/>
        <v>16680</v>
      </c>
      <c r="L14" s="76" t="str">
        <f t="shared" si="0"/>
        <v>a) 
&lt;= 3'470</v>
      </c>
      <c r="M14" s="76">
        <f t="shared" si="1"/>
        <v>0</v>
      </c>
      <c r="N14" s="75">
        <f t="shared" si="8"/>
        <v>0</v>
      </c>
      <c r="O14" s="75">
        <f t="shared" si="2"/>
        <v>0</v>
      </c>
      <c r="P14" s="76">
        <f t="shared" si="9"/>
        <v>0</v>
      </c>
      <c r="Q14" s="76">
        <f t="shared" si="3"/>
        <v>0</v>
      </c>
    </row>
    <row r="15" spans="1:17" x14ac:dyDescent="0.2">
      <c r="A15" s="181" t="s">
        <v>81</v>
      </c>
      <c r="B15" s="182">
        <v>3000</v>
      </c>
      <c r="C15" s="183">
        <v>1</v>
      </c>
      <c r="D15" s="184">
        <v>2</v>
      </c>
      <c r="E15" s="185">
        <v>1</v>
      </c>
      <c r="F15" s="186">
        <v>45</v>
      </c>
      <c r="G15" s="70">
        <f t="shared" si="4"/>
        <v>414</v>
      </c>
      <c r="H15" s="182">
        <v>31</v>
      </c>
      <c r="I15" s="69">
        <f t="shared" si="5"/>
        <v>3000</v>
      </c>
      <c r="J15" s="70">
        <f t="shared" si="6"/>
        <v>90</v>
      </c>
      <c r="K15" s="70">
        <f t="shared" si="7"/>
        <v>6000</v>
      </c>
      <c r="L15" s="76" t="str">
        <f t="shared" si="0"/>
        <v>a) 
&lt;= 3'470</v>
      </c>
      <c r="M15" s="76">
        <f t="shared" si="1"/>
        <v>0</v>
      </c>
      <c r="N15" s="75">
        <f t="shared" si="8"/>
        <v>0</v>
      </c>
      <c r="O15" s="75">
        <f t="shared" si="2"/>
        <v>0</v>
      </c>
      <c r="P15" s="76">
        <f t="shared" si="9"/>
        <v>0</v>
      </c>
      <c r="Q15" s="76">
        <f t="shared" si="3"/>
        <v>0</v>
      </c>
    </row>
    <row r="16" spans="1:17" x14ac:dyDescent="0.2">
      <c r="A16" s="181"/>
      <c r="B16" s="182"/>
      <c r="C16" s="183"/>
      <c r="D16" s="184"/>
      <c r="E16" s="185"/>
      <c r="F16" s="186"/>
      <c r="G16" s="70" t="str">
        <f t="shared" si="4"/>
        <v/>
      </c>
      <c r="H16" s="182"/>
      <c r="I16" s="69" t="str">
        <f t="shared" si="5"/>
        <v/>
      </c>
      <c r="J16" s="70" t="str">
        <f t="shared" si="6"/>
        <v/>
      </c>
      <c r="K16" s="70" t="str">
        <f t="shared" si="7"/>
        <v/>
      </c>
      <c r="L16" s="76" t="str">
        <f t="shared" si="0"/>
        <v/>
      </c>
      <c r="M16" s="76">
        <f>IF(B16&gt;0,IF(C16&gt;0,IF(I16&gt;12350,1,0),IF(D16&gt;0,IF(B16/D16&gt;12350,1,0),0)),0)</f>
        <v>0</v>
      </c>
      <c r="N16" s="75">
        <f t="shared" si="8"/>
        <v>0</v>
      </c>
      <c r="O16" s="75">
        <f t="shared" si="2"/>
        <v>0</v>
      </c>
      <c r="P16" s="76">
        <f t="shared" si="9"/>
        <v>0</v>
      </c>
      <c r="Q16" s="76">
        <f t="shared" si="3"/>
        <v>0</v>
      </c>
    </row>
    <row r="17" spans="1:17" x14ac:dyDescent="0.2">
      <c r="A17" s="181"/>
      <c r="B17" s="182"/>
      <c r="C17" s="183"/>
      <c r="D17" s="184"/>
      <c r="E17" s="185"/>
      <c r="F17" s="186"/>
      <c r="G17" s="70" t="str">
        <f t="shared" si="4"/>
        <v/>
      </c>
      <c r="H17" s="182"/>
      <c r="I17" s="69" t="str">
        <f t="shared" si="5"/>
        <v/>
      </c>
      <c r="J17" s="70" t="str">
        <f t="shared" si="6"/>
        <v/>
      </c>
      <c r="K17" s="70" t="str">
        <f t="shared" si="7"/>
        <v/>
      </c>
      <c r="L17" s="76" t="str">
        <f t="shared" si="0"/>
        <v/>
      </c>
      <c r="M17" s="76">
        <f t="shared" ref="M17:M21" si="10">IF(B17&gt;0,IF(C17&gt;0,IF(I17&gt;12350,1,0),IF(D17&gt;0,IF(B17/D17&gt;12350,1,0),0)),0)</f>
        <v>0</v>
      </c>
      <c r="N17" s="75">
        <f t="shared" si="8"/>
        <v>0</v>
      </c>
      <c r="O17" s="75">
        <f t="shared" si="2"/>
        <v>0</v>
      </c>
      <c r="P17" s="76">
        <f t="shared" si="9"/>
        <v>0</v>
      </c>
      <c r="Q17" s="76">
        <f t="shared" si="3"/>
        <v>0</v>
      </c>
    </row>
    <row r="18" spans="1:17" outlineLevel="1" x14ac:dyDescent="0.2">
      <c r="A18" s="181"/>
      <c r="B18" s="182"/>
      <c r="C18" s="183"/>
      <c r="D18" s="184"/>
      <c r="E18" s="185"/>
      <c r="F18" s="186"/>
      <c r="G18" s="70" t="str">
        <f t="shared" ref="G18:G23" si="11">IF($B$4="","",IF(B18*C18&gt;0,+F18/5*$D$4*D18*C18,""))</f>
        <v/>
      </c>
      <c r="H18" s="182"/>
      <c r="I18" s="69" t="str">
        <f t="shared" ref="I18:I23" si="12">IF(B18*C18&gt;0,+B18/C18,"")</f>
        <v/>
      </c>
      <c r="J18" s="70" t="str">
        <f t="shared" ref="J18:J23" si="13">IF(B18*C18&gt;0,+D18*F18,"")</f>
        <v/>
      </c>
      <c r="K18" s="70" t="str">
        <f t="shared" ref="K18:K23" si="14">IF(B18&gt;0,IF(C18&gt;0,+D18*B18,B18)/$D$4*$D$5,"")</f>
        <v/>
      </c>
      <c r="L18" s="76" t="str">
        <f t="shared" si="0"/>
        <v/>
      </c>
      <c r="M18" s="76">
        <f t="shared" si="10"/>
        <v>0</v>
      </c>
      <c r="N18" s="75">
        <f t="shared" ref="N18:N23" si="15">IF(E18&gt;D18,1,0)</f>
        <v>0</v>
      </c>
      <c r="O18" s="75">
        <f t="shared" si="2"/>
        <v>0</v>
      </c>
      <c r="P18" s="76">
        <f t="shared" ref="P18:P23" si="16">IF(B18&gt;0,IF(OR(G18="",H18&gt;G18),1,0),0)</f>
        <v>0</v>
      </c>
      <c r="Q18" s="76">
        <f t="shared" si="3"/>
        <v>0</v>
      </c>
    </row>
    <row r="19" spans="1:17" outlineLevel="1" x14ac:dyDescent="0.2">
      <c r="A19" s="181"/>
      <c r="B19" s="182"/>
      <c r="C19" s="183"/>
      <c r="D19" s="184"/>
      <c r="E19" s="185"/>
      <c r="F19" s="186"/>
      <c r="G19" s="70" t="str">
        <f t="shared" si="11"/>
        <v/>
      </c>
      <c r="H19" s="182"/>
      <c r="I19" s="69" t="str">
        <f t="shared" si="12"/>
        <v/>
      </c>
      <c r="J19" s="70" t="str">
        <f t="shared" si="13"/>
        <v/>
      </c>
      <c r="K19" s="70" t="str">
        <f t="shared" si="14"/>
        <v/>
      </c>
      <c r="L19" s="76" t="str">
        <f t="shared" si="0"/>
        <v/>
      </c>
      <c r="M19" s="76">
        <f t="shared" si="10"/>
        <v>0</v>
      </c>
      <c r="N19" s="75">
        <f t="shared" si="15"/>
        <v>0</v>
      </c>
      <c r="O19" s="75">
        <f t="shared" si="2"/>
        <v>0</v>
      </c>
      <c r="P19" s="76">
        <f t="shared" si="16"/>
        <v>0</v>
      </c>
      <c r="Q19" s="76">
        <f t="shared" si="3"/>
        <v>0</v>
      </c>
    </row>
    <row r="20" spans="1:17" outlineLevel="1" x14ac:dyDescent="0.2">
      <c r="A20" s="181"/>
      <c r="B20" s="182"/>
      <c r="C20" s="183"/>
      <c r="D20" s="184"/>
      <c r="E20" s="185"/>
      <c r="F20" s="186"/>
      <c r="G20" s="70" t="str">
        <f t="shared" si="11"/>
        <v/>
      </c>
      <c r="H20" s="182"/>
      <c r="I20" s="69" t="str">
        <f t="shared" si="12"/>
        <v/>
      </c>
      <c r="J20" s="70" t="str">
        <f t="shared" si="13"/>
        <v/>
      </c>
      <c r="K20" s="70" t="str">
        <f t="shared" si="14"/>
        <v/>
      </c>
      <c r="L20" s="76" t="str">
        <f t="shared" si="0"/>
        <v/>
      </c>
      <c r="M20" s="76">
        <f t="shared" si="10"/>
        <v>0</v>
      </c>
      <c r="N20" s="75">
        <f t="shared" si="15"/>
        <v>0</v>
      </c>
      <c r="O20" s="75">
        <f t="shared" si="2"/>
        <v>0</v>
      </c>
      <c r="P20" s="76">
        <f t="shared" si="16"/>
        <v>0</v>
      </c>
      <c r="Q20" s="76">
        <f t="shared" si="3"/>
        <v>0</v>
      </c>
    </row>
    <row r="21" spans="1:17" outlineLevel="1" x14ac:dyDescent="0.2">
      <c r="A21" s="181"/>
      <c r="B21" s="182"/>
      <c r="C21" s="183"/>
      <c r="D21" s="184"/>
      <c r="E21" s="185"/>
      <c r="F21" s="186"/>
      <c r="G21" s="70" t="str">
        <f t="shared" si="11"/>
        <v/>
      </c>
      <c r="H21" s="182"/>
      <c r="I21" s="69" t="str">
        <f t="shared" si="12"/>
        <v/>
      </c>
      <c r="J21" s="70" t="str">
        <f t="shared" si="13"/>
        <v/>
      </c>
      <c r="K21" s="70" t="str">
        <f t="shared" si="14"/>
        <v/>
      </c>
      <c r="L21" s="76" t="str">
        <f t="shared" si="0"/>
        <v/>
      </c>
      <c r="M21" s="76">
        <f t="shared" si="10"/>
        <v>0</v>
      </c>
      <c r="N21" s="75">
        <f t="shared" si="15"/>
        <v>0</v>
      </c>
      <c r="O21" s="75">
        <f t="shared" si="2"/>
        <v>0</v>
      </c>
      <c r="P21" s="76">
        <f t="shared" si="16"/>
        <v>0</v>
      </c>
      <c r="Q21" s="76">
        <f t="shared" si="3"/>
        <v>0</v>
      </c>
    </row>
    <row r="22" spans="1:17" outlineLevel="1" x14ac:dyDescent="0.2">
      <c r="A22" s="181"/>
      <c r="B22" s="182"/>
      <c r="C22" s="183"/>
      <c r="D22" s="184"/>
      <c r="E22" s="185"/>
      <c r="F22" s="186"/>
      <c r="G22" s="70" t="str">
        <f t="shared" si="11"/>
        <v/>
      </c>
      <c r="H22" s="182"/>
      <c r="I22" s="69" t="str">
        <f t="shared" si="12"/>
        <v/>
      </c>
      <c r="J22" s="70" t="str">
        <f t="shared" si="13"/>
        <v/>
      </c>
      <c r="K22" s="70" t="str">
        <f t="shared" si="14"/>
        <v/>
      </c>
      <c r="L22" s="76" t="str">
        <f t="shared" si="0"/>
        <v/>
      </c>
      <c r="M22" s="76">
        <f t="shared" ref="M22:M23" si="17">IF(B22&gt;0,IF(C22&gt;0,IF(I22&gt;12350,1,0),IF(D22&gt;0,IF(B22/D22&gt;12350,1,0),0)),0)</f>
        <v>0</v>
      </c>
      <c r="N22" s="75">
        <f t="shared" si="15"/>
        <v>0</v>
      </c>
      <c r="O22" s="75">
        <f t="shared" si="2"/>
        <v>0</v>
      </c>
      <c r="P22" s="76">
        <f t="shared" si="16"/>
        <v>0</v>
      </c>
      <c r="Q22" s="76">
        <f t="shared" si="3"/>
        <v>0</v>
      </c>
    </row>
    <row r="23" spans="1:17" outlineLevel="1" x14ac:dyDescent="0.2">
      <c r="A23" s="187"/>
      <c r="B23" s="182"/>
      <c r="C23" s="183"/>
      <c r="D23" s="184"/>
      <c r="E23" s="185"/>
      <c r="F23" s="186"/>
      <c r="G23" s="73" t="str">
        <f t="shared" si="11"/>
        <v/>
      </c>
      <c r="H23" s="182"/>
      <c r="I23" s="72" t="str">
        <f t="shared" si="12"/>
        <v/>
      </c>
      <c r="J23" s="73" t="str">
        <f t="shared" si="13"/>
        <v/>
      </c>
      <c r="K23" s="70" t="str">
        <f t="shared" si="14"/>
        <v/>
      </c>
      <c r="L23" s="79" t="str">
        <f t="shared" si="0"/>
        <v/>
      </c>
      <c r="M23" s="76">
        <f t="shared" si="17"/>
        <v>0</v>
      </c>
      <c r="N23" s="75">
        <f t="shared" si="15"/>
        <v>0</v>
      </c>
      <c r="O23" s="75">
        <f t="shared" si="2"/>
        <v>0</v>
      </c>
      <c r="P23" s="76">
        <f t="shared" si="16"/>
        <v>0</v>
      </c>
      <c r="Q23" s="76">
        <f t="shared" si="3"/>
        <v>0</v>
      </c>
    </row>
    <row r="24" spans="1:17" ht="45" x14ac:dyDescent="0.2">
      <c r="A24" s="100" t="s">
        <v>70</v>
      </c>
      <c r="B24" s="101"/>
      <c r="C24" s="102"/>
      <c r="D24" s="103" t="s">
        <v>85</v>
      </c>
      <c r="E24" s="104" t="s">
        <v>87</v>
      </c>
      <c r="F24" s="103" t="s">
        <v>88</v>
      </c>
      <c r="G24" s="103" t="s">
        <v>102</v>
      </c>
      <c r="H24" s="103" t="s">
        <v>89</v>
      </c>
      <c r="I24" s="102"/>
      <c r="J24" s="102"/>
      <c r="K24" s="105" t="s">
        <v>69</v>
      </c>
      <c r="L24" s="102"/>
      <c r="M24" s="121"/>
      <c r="N24" s="120"/>
      <c r="O24" s="120"/>
      <c r="P24" s="121"/>
      <c r="Q24" s="121"/>
    </row>
    <row r="25" spans="1:17" x14ac:dyDescent="0.2">
      <c r="A25" s="92" t="str">
        <f>+'Domanda-Conteggio'!V23</f>
        <v>a) 
&lt;= 3'470</v>
      </c>
      <c r="B25" s="93"/>
      <c r="C25" s="94"/>
      <c r="D25" s="95">
        <f t="shared" ref="D25:E27" si="18">SUMIF($L$8:$L$23,$A25,D$8:D$23)</f>
        <v>8</v>
      </c>
      <c r="E25" s="95">
        <f t="shared" si="18"/>
        <v>5</v>
      </c>
      <c r="F25" s="96" t="s">
        <v>5</v>
      </c>
      <c r="G25" s="97">
        <f t="shared" ref="G25:H27" si="19">SUMIF($L$8:$L$23,$A25,G$8:G$23)</f>
        <v>1518</v>
      </c>
      <c r="H25" s="97">
        <f t="shared" si="19"/>
        <v>399</v>
      </c>
      <c r="I25" s="98"/>
      <c r="J25" s="98"/>
      <c r="K25" s="99">
        <f>SUMIF($L$8:$L$23,$A25,K$8:K$23)</f>
        <v>22680</v>
      </c>
      <c r="L25" s="98"/>
      <c r="M25" s="95"/>
      <c r="N25" s="92"/>
      <c r="O25" s="92"/>
      <c r="P25" s="95"/>
      <c r="Q25" s="95"/>
    </row>
    <row r="26" spans="1:17" x14ac:dyDescent="0.2">
      <c r="A26" s="75" t="str">
        <f>+'Domanda-Conteggio'!X23</f>
        <v>b) &gt; 3'470 e &lt; 4'340</v>
      </c>
      <c r="B26" s="71"/>
      <c r="C26" s="88"/>
      <c r="D26" s="76">
        <f t="shared" si="18"/>
        <v>5</v>
      </c>
      <c r="E26" s="76">
        <f t="shared" si="18"/>
        <v>5</v>
      </c>
      <c r="F26" s="69">
        <f>IF(D26=0,"---",SUMIF($L$8:$L$23,$A26,$J$8:$J$23)/D26)</f>
        <v>40</v>
      </c>
      <c r="G26" s="77">
        <f t="shared" si="19"/>
        <v>460</v>
      </c>
      <c r="H26" s="77">
        <f t="shared" si="19"/>
        <v>200</v>
      </c>
      <c r="I26" s="86"/>
      <c r="J26" s="86"/>
      <c r="K26" s="69">
        <f>SUMIF($L$8:$L$23,$A26,K$8:K$23)</f>
        <v>9100</v>
      </c>
      <c r="L26" s="86"/>
      <c r="M26" s="76"/>
      <c r="N26" s="75"/>
      <c r="O26" s="75"/>
      <c r="P26" s="76"/>
      <c r="Q26" s="76"/>
    </row>
    <row r="27" spans="1:17" x14ac:dyDescent="0.2">
      <c r="A27" s="78" t="str">
        <f>+'Domanda-Conteggio'!Z23</f>
        <v>c) 
&gt;= 4'340</v>
      </c>
      <c r="B27" s="74"/>
      <c r="C27" s="89"/>
      <c r="D27" s="79">
        <f t="shared" si="18"/>
        <v>11</v>
      </c>
      <c r="E27" s="79">
        <f t="shared" si="18"/>
        <v>11</v>
      </c>
      <c r="F27" s="80" t="s">
        <v>5</v>
      </c>
      <c r="G27" s="81">
        <f t="shared" si="19"/>
        <v>1936.6</v>
      </c>
      <c r="H27" s="81">
        <f t="shared" si="19"/>
        <v>958.5</v>
      </c>
      <c r="I27" s="87"/>
      <c r="J27" s="87"/>
      <c r="K27" s="72">
        <f>SUMIF($L$8:$L$23,$A27,K$8:K$23)</f>
        <v>54500</v>
      </c>
      <c r="L27" s="87"/>
      <c r="M27" s="79"/>
      <c r="N27" s="78"/>
      <c r="O27" s="78"/>
      <c r="P27" s="79"/>
      <c r="Q27" s="79"/>
    </row>
    <row r="28" spans="1:17" x14ac:dyDescent="0.2">
      <c r="A28" s="82" t="s">
        <v>55</v>
      </c>
      <c r="B28" s="85"/>
      <c r="C28" s="67"/>
      <c r="D28" s="83">
        <f>SUM(D25:D27)</f>
        <v>24</v>
      </c>
      <c r="E28" s="83">
        <f>SUM(E25:E27)</f>
        <v>21</v>
      </c>
      <c r="F28" s="83"/>
      <c r="G28" s="84">
        <f>SUM(G25:G27)</f>
        <v>3914.6</v>
      </c>
      <c r="H28" s="84">
        <f>SUM(H25:H27)</f>
        <v>1557.5</v>
      </c>
      <c r="I28" s="67"/>
      <c r="J28" s="67"/>
      <c r="K28" s="84">
        <f>SUM(K25:K27)</f>
        <v>86280</v>
      </c>
      <c r="L28" s="67"/>
      <c r="M28" s="123">
        <f>SUM(M8:M23)</f>
        <v>0</v>
      </c>
      <c r="N28" s="122">
        <f>SUM(N8:N23)</f>
        <v>0</v>
      </c>
      <c r="O28" s="122">
        <f>SUM(O8:O23)</f>
        <v>0</v>
      </c>
      <c r="P28" s="123">
        <f>SUM(P8:P23)</f>
        <v>0</v>
      </c>
      <c r="Q28" s="123">
        <f>SUM(Q8:Q23)</f>
        <v>0</v>
      </c>
    </row>
    <row r="30" spans="1:17" ht="14.25" customHeight="1" x14ac:dyDescent="0.2">
      <c r="A30" s="29" t="s">
        <v>52</v>
      </c>
      <c r="B30" s="29"/>
      <c r="C30" s="29"/>
      <c r="D30" s="319" t="s">
        <v>84</v>
      </c>
      <c r="E30" s="319"/>
      <c r="F30" s="319"/>
    </row>
    <row r="31" spans="1:17" ht="6" customHeight="1" x14ac:dyDescent="0.2">
      <c r="A31" s="30"/>
      <c r="B31" s="30"/>
      <c r="C31" s="30"/>
      <c r="D31" s="30"/>
      <c r="E31" s="30"/>
      <c r="F31" s="31"/>
    </row>
    <row r="32" spans="1:17" ht="14.25" customHeight="1" x14ac:dyDescent="0.2">
      <c r="A32" s="311" t="s">
        <v>1</v>
      </c>
      <c r="B32" s="311"/>
      <c r="C32" s="141"/>
      <c r="D32" s="141"/>
      <c r="E32" s="141"/>
      <c r="F32" s="141"/>
    </row>
    <row r="33" spans="1:6" ht="6" customHeight="1" x14ac:dyDescent="0.2">
      <c r="A33" s="63"/>
      <c r="B33" s="63"/>
      <c r="C33" s="1"/>
      <c r="D33" s="63"/>
      <c r="E33" s="63"/>
      <c r="F33" s="63"/>
    </row>
  </sheetData>
  <sheetProtection password="8E1A" sheet="1" objects="1" scenarios="1" selectLockedCells="1" selectUnlockedCells="1"/>
  <mergeCells count="7">
    <mergeCell ref="A1:L1"/>
    <mergeCell ref="B6:E6"/>
    <mergeCell ref="A32:B32"/>
    <mergeCell ref="D3:H3"/>
    <mergeCell ref="D30:F30"/>
    <mergeCell ref="H4:I4"/>
    <mergeCell ref="A2:M2"/>
  </mergeCells>
  <conditionalFormatting sqref="L8:L23">
    <cfRule type="expression" dxfId="4" priority="8">
      <formula>$Q8&gt;0</formula>
    </cfRule>
  </conditionalFormatting>
  <conditionalFormatting sqref="B8:B23 I8:I23 K8:K23">
    <cfRule type="expression" dxfId="3" priority="4">
      <formula>$M8&gt;0</formula>
    </cfRule>
  </conditionalFormatting>
  <conditionalFormatting sqref="D8:E23">
    <cfRule type="expression" dxfId="2" priority="5">
      <formula>$N8&gt;0</formula>
    </cfRule>
  </conditionalFormatting>
  <conditionalFormatting sqref="F8:F23">
    <cfRule type="expression" dxfId="1" priority="6">
      <formula>$O8&gt;0</formula>
    </cfRule>
  </conditionalFormatting>
  <conditionalFormatting sqref="G8:H23">
    <cfRule type="expression" dxfId="0" priority="7">
      <formula>$P8&gt;0</formula>
    </cfRule>
  </conditionalFormatting>
  <printOptions horizontalCentered="1"/>
  <pageMargins left="0.31496062992125984" right="0.31496062992125984" top="0.39370078740157483" bottom="0.39370078740157483" header="0.19685039370078741" footer="0.19685039370078741"/>
  <pageSetup paperSize="9" scale="65" fitToHeight="6" orientation="landscape" r:id="rId1"/>
  <headerFooter>
    <oddFooter>&amp;RKAE-COVID-19 (V 18.01.2021)</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15" zoomScaleNormal="115" workbookViewId="0"/>
  </sheetViews>
  <sheetFormatPr defaultColWidth="11" defaultRowHeight="14.25" x14ac:dyDescent="0.2"/>
  <cols>
    <col min="1" max="1" width="95.25" customWidth="1"/>
  </cols>
  <sheetData>
    <row r="1" spans="1:1" ht="37.15" customHeight="1" x14ac:dyDescent="0.2">
      <c r="A1" s="230" t="s">
        <v>123</v>
      </c>
    </row>
    <row r="2" spans="1:1" ht="169.9" customHeight="1" x14ac:dyDescent="0.2">
      <c r="A2" s="229" t="s">
        <v>124</v>
      </c>
    </row>
    <row r="3" spans="1:1" ht="57.6" customHeight="1" x14ac:dyDescent="0.2">
      <c r="A3" s="229" t="s">
        <v>127</v>
      </c>
    </row>
    <row r="4" spans="1:1" ht="72" customHeight="1" x14ac:dyDescent="0.2">
      <c r="A4" s="229" t="s">
        <v>128</v>
      </c>
    </row>
    <row r="5" spans="1:1" ht="66.599999999999994" customHeight="1" x14ac:dyDescent="0.2">
      <c r="A5" s="229" t="s">
        <v>138</v>
      </c>
    </row>
    <row r="6" spans="1:1" ht="150.6" customHeight="1" x14ac:dyDescent="0.2">
      <c r="A6" s="229" t="s">
        <v>129</v>
      </c>
    </row>
    <row r="7" spans="1:1" ht="49.9" customHeight="1" x14ac:dyDescent="0.2">
      <c r="A7" s="229" t="s">
        <v>130</v>
      </c>
    </row>
    <row r="8" spans="1:1" ht="120.6" customHeight="1" x14ac:dyDescent="0.2">
      <c r="A8" s="229" t="s">
        <v>131</v>
      </c>
    </row>
    <row r="9" spans="1:1" ht="119.45" customHeight="1" x14ac:dyDescent="0.2">
      <c r="A9" s="229" t="s">
        <v>132</v>
      </c>
    </row>
    <row r="10" spans="1:1" ht="48" customHeight="1" x14ac:dyDescent="0.2">
      <c r="A10" s="229" t="s">
        <v>133</v>
      </c>
    </row>
    <row r="11" spans="1:1" ht="45.6" customHeight="1" x14ac:dyDescent="0.2">
      <c r="A11" s="229" t="s">
        <v>134</v>
      </c>
    </row>
    <row r="12" spans="1:1" x14ac:dyDescent="0.2">
      <c r="A12" s="229"/>
    </row>
    <row r="13" spans="1:1" x14ac:dyDescent="0.2">
      <c r="A13" s="229"/>
    </row>
    <row r="14" spans="1:1" x14ac:dyDescent="0.2">
      <c r="A14" s="229"/>
    </row>
    <row r="15" spans="1:1" x14ac:dyDescent="0.2">
      <c r="A15" s="229"/>
    </row>
    <row r="16" spans="1:1" x14ac:dyDescent="0.2">
      <c r="A16" s="229"/>
    </row>
    <row r="17" spans="1:1" x14ac:dyDescent="0.2">
      <c r="A17" s="229"/>
    </row>
    <row r="18" spans="1:1" x14ac:dyDescent="0.2">
      <c r="A18" s="229"/>
    </row>
  </sheetData>
  <sheetProtection password="8E1A" sheet="1" objects="1" scenarios="1" selectLockedCells="1" selectUnlockedCells="1"/>
  <pageMargins left="0.70866141732283472" right="0.70866141732283472" top="0.78740157480314965" bottom="0.78740157480314965" header="0.31496062992125984" footer="0.31496062992125984"/>
  <pageSetup paperSize="9" orientation="portrait" r:id="rId1"/>
  <headerFooter>
    <oddFooter>&amp;LPagina &amp;P / &amp;N&amp;RKAE-COVID-19 (V 18.01.2021)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7"/>
  <sheetViews>
    <sheetView workbookViewId="0">
      <selection activeCell="A2" sqref="A2"/>
    </sheetView>
  </sheetViews>
  <sheetFormatPr defaultColWidth="11" defaultRowHeight="14.25" x14ac:dyDescent="0.2"/>
  <cols>
    <col min="1" max="1" width="44" bestFit="1" customWidth="1"/>
  </cols>
  <sheetData>
    <row r="1" spans="1:1" ht="15" x14ac:dyDescent="0.2">
      <c r="A1" s="213" t="s">
        <v>125</v>
      </c>
    </row>
    <row r="2" spans="1:1" x14ac:dyDescent="0.2">
      <c r="A2" s="2" t="s">
        <v>111</v>
      </c>
    </row>
    <row r="3" spans="1:1" x14ac:dyDescent="0.2">
      <c r="A3" s="2" t="s">
        <v>112</v>
      </c>
    </row>
    <row r="4" spans="1:1" x14ac:dyDescent="0.2">
      <c r="A4" s="2" t="s">
        <v>113</v>
      </c>
    </row>
    <row r="5" spans="1:1" x14ac:dyDescent="0.2">
      <c r="A5" t="s">
        <v>114</v>
      </c>
    </row>
    <row r="6" spans="1:1" x14ac:dyDescent="0.2">
      <c r="A6" t="s">
        <v>115</v>
      </c>
    </row>
    <row r="7" spans="1:1" x14ac:dyDescent="0.2">
      <c r="A7" s="4" t="s">
        <v>116</v>
      </c>
    </row>
  </sheetData>
  <sheetProtection password="8E1A" sheet="1" objects="1" scenarios="1" selectLockedCells="1" selectUn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6</vt:i4>
      </vt:variant>
    </vt:vector>
  </HeadingPairs>
  <TitlesOfParts>
    <vt:vector size="11" baseType="lpstr">
      <vt:lpstr>Domanda-Conteggio</vt:lpstr>
      <vt:lpstr>Classificazione categ salariali</vt:lpstr>
      <vt:lpstr>Classificazione categ sal - Es.</vt:lpstr>
      <vt:lpstr>Spiegazioni importanti</vt:lpstr>
      <vt:lpstr>Selezione</vt:lpstr>
      <vt:lpstr>'Classificazione categ sal - Es.'!Area_stampa</vt:lpstr>
      <vt:lpstr>'Classificazione categ salariali'!Area_stampa</vt:lpstr>
      <vt:lpstr>'Domanda-Conteggio'!Area_stampa</vt:lpstr>
      <vt:lpstr>'Spiegazioni importanti'!Area_stampa</vt:lpstr>
      <vt:lpstr>'Classificazione categ sal - Es.'!Titoli_stampa</vt:lpstr>
      <vt:lpstr>'Classificazione categ salariali'!Titoli_stampa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Ghisletta Roberto</cp:lastModifiedBy>
  <cp:lastPrinted>2021-01-19T10:46:00Z</cp:lastPrinted>
  <dcterms:created xsi:type="dcterms:W3CDTF">2020-03-18T11:14:54Z</dcterms:created>
  <dcterms:modified xsi:type="dcterms:W3CDTF">2021-01-21T14:25:19Z</dcterms:modified>
</cp:coreProperties>
</file>